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activeTab="0"/>
  </bookViews>
  <sheets>
    <sheet name="PC-Version" sheetId="1" r:id="rId1"/>
  </sheets>
  <definedNames>
    <definedName name="_xlnm.Print_Area" localSheetId="0">'PC-Version'!$A$1:$BD$53</definedName>
  </definedNames>
  <calcPr fullCalcOnLoad="1"/>
</workbook>
</file>

<file path=xl/sharedStrings.xml><?xml version="1.0" encoding="utf-8"?>
<sst xmlns="http://schemas.openxmlformats.org/spreadsheetml/2006/main" count="105" uniqueCount="41">
  <si>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</si>
  <si>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</si>
  <si>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</si>
  <si>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</si>
  <si>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</si>
  <si>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</si>
  <si>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</si>
  <si>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</si>
  <si>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</si>
  <si>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</si>
  <si>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</si>
  <si>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</si>
  <si>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</si>
  <si>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</si>
  <si>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</si>
  <si>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</si>
  <si>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</si>
  <si>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</si>
  <si>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</si>
  <si>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</si>
  <si>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</si>
  <si>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</si>
  <si>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</si>
  <si>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</si>
  <si>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</si>
  <si>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</si>
  <si>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</si>
  <si>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</si>
  <si>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</si>
  <si>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17. Internationale Rangsdorf Handballwoche</t>
  </si>
  <si>
    <t>Sparkassen Cup</t>
  </si>
  <si>
    <t>männliche Jugend E</t>
  </si>
  <si>
    <t>Sonntag</t>
  </si>
  <si>
    <t>Erwin Benke Sporthalle Rangsdorf</t>
  </si>
  <si>
    <t>Mittagspause</t>
  </si>
  <si>
    <t>Oranienburger HC e.V.</t>
  </si>
  <si>
    <t>Ludwigsfelder HC e.V.</t>
  </si>
  <si>
    <t>BSV 92 Berlin e.V.</t>
  </si>
  <si>
    <t>OSG Fredersdorf-Vogelsdorf e.V.</t>
  </si>
  <si>
    <t>SV Lok Rangsdorf e.V. I</t>
  </si>
  <si>
    <t>SV Lok Rangsdorf e.V. II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</si>
</sst>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6" fillId="32" borderId="20" xfId="0" applyFont="1" applyFill="1" applyBorder="1" applyAlignment="1" applyProtection="1">
      <alignment horizontal="center" vertical="center"/>
      <protection/>
    </xf>
    <xf numFmtId="0" fontId="6" fillId="32" borderId="21" xfId="0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 applyProtection="1">
      <alignment vertical="center"/>
      <protection/>
    </xf>
    <xf numFmtId="0" fontId="6" fillId="32" borderId="23" xfId="0" applyFont="1" applyFill="1" applyBorder="1" applyAlignment="1" applyProtection="1">
      <alignment vertical="center"/>
      <protection/>
    </xf>
    <xf numFmtId="0" fontId="6" fillId="32" borderId="22" xfId="0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 applyProtection="1">
      <alignment horizontal="center" vertical="center"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32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33" xfId="0" applyFont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6" fillId="32" borderId="4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6" fillId="32" borderId="2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5" fontId="3" fillId="0" borderId="10" xfId="0" applyNumberFormat="1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3" fillId="32" borderId="43" xfId="0" applyFont="1" applyFill="1" applyBorder="1" applyAlignment="1" applyProtection="1">
      <alignment horizontal="center"/>
      <protection/>
    </xf>
    <xf numFmtId="0" fontId="3" fillId="32" borderId="24" xfId="0" applyFont="1" applyFill="1" applyBorder="1" applyAlignment="1" applyProtection="1">
      <alignment horizontal="center"/>
      <protection/>
    </xf>
    <xf numFmtId="0" fontId="3" fillId="32" borderId="23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9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3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47625</xdr:colOff>
      <xdr:row>41</xdr:row>
      <xdr:rowOff>85725</xdr:rowOff>
    </xdr:from>
    <xdr:to>
      <xdr:col>47</xdr:col>
      <xdr:colOff>57150</xdr:colOff>
      <xdr:row>42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9629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CB57"/>
  <sheetViews>
    <sheetView tabSelected="1" zoomScale="70" zoomScaleNormal="70" zoomScalePageLayoutView="0" workbookViewId="0" topLeftCell="A25">
      <selection activeCell="AL52" sqref="AL52"/>
    </sheetView>
  </sheetViews>
  <sheetFormatPr defaultColWidth="1.7109375" defaultRowHeight="12.75"/>
  <cols>
    <col min="1" max="55" width="1.7109375" style="32" customWidth="1"/>
    <col min="56" max="56" width="1.7109375" style="32" hidden="1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6" width="4.00390625" style="15" hidden="1" customWidth="1"/>
    <col min="67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27">
      <c r="A2" s="166" t="s">
        <v>29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67" t="s">
        <v>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3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68" t="s">
        <v>31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39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70" t="s">
        <v>32</v>
      </c>
      <c r="N6" s="170"/>
      <c r="O6" s="170"/>
      <c r="P6" s="170"/>
      <c r="Q6" s="170"/>
      <c r="R6" s="170"/>
      <c r="S6" s="170"/>
      <c r="T6" s="170"/>
      <c r="U6" s="39" t="s">
        <v>1</v>
      </c>
      <c r="V6" s="39"/>
      <c r="W6" s="39"/>
      <c r="X6" s="39"/>
      <c r="Y6" s="171">
        <v>41889</v>
      </c>
      <c r="Z6" s="171"/>
      <c r="AA6" s="171"/>
      <c r="AB6" s="171"/>
      <c r="AC6" s="171"/>
      <c r="AD6" s="171"/>
      <c r="AE6" s="171"/>
      <c r="AF6" s="171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72" t="s">
        <v>33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39"/>
      <c r="AO8" s="39"/>
      <c r="AP8" s="39"/>
      <c r="AQ8" s="39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69">
        <v>0.3854166666666667</v>
      </c>
      <c r="I10" s="169"/>
      <c r="J10" s="169"/>
      <c r="K10" s="169"/>
      <c r="L10" s="169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73">
        <v>1</v>
      </c>
      <c r="V10" s="173"/>
      <c r="W10" s="45" t="s">
        <v>28</v>
      </c>
      <c r="X10" s="155">
        <v>0.013888888888888888</v>
      </c>
      <c r="Y10" s="155"/>
      <c r="Z10" s="155"/>
      <c r="AA10" s="155"/>
      <c r="AB10" s="155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55">
        <v>0.003472222222222222</v>
      </c>
      <c r="AM10" s="155"/>
      <c r="AN10" s="155"/>
      <c r="AO10" s="155"/>
      <c r="AP10" s="155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74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6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12" t="s">
        <v>8</v>
      </c>
      <c r="P16" s="113"/>
      <c r="Q16" s="105" t="s">
        <v>39</v>
      </c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7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12" t="s">
        <v>9</v>
      </c>
      <c r="P17" s="113"/>
      <c r="Q17" s="105" t="s">
        <v>35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7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12" t="s">
        <v>10</v>
      </c>
      <c r="P18" s="113"/>
      <c r="Q18" s="105" t="s">
        <v>36</v>
      </c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7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12" t="s">
        <v>11</v>
      </c>
      <c r="P19" s="113"/>
      <c r="Q19" s="105" t="s">
        <v>37</v>
      </c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7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12" t="s">
        <v>12</v>
      </c>
      <c r="P20" s="113"/>
      <c r="Q20" s="105" t="s">
        <v>38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7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64" t="s">
        <v>23</v>
      </c>
      <c r="P21" s="165"/>
      <c r="Q21" s="108" t="s">
        <v>40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1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24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82" t="s">
        <v>13</v>
      </c>
      <c r="C25" s="83"/>
      <c r="D25" s="86" t="s">
        <v>14</v>
      </c>
      <c r="E25" s="87"/>
      <c r="F25" s="87"/>
      <c r="G25" s="87"/>
      <c r="H25" s="88"/>
      <c r="I25" s="86" t="s">
        <v>15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8"/>
      <c r="AW25" s="86" t="s">
        <v>18</v>
      </c>
      <c r="AX25" s="87"/>
      <c r="AY25" s="87"/>
      <c r="AZ25" s="87"/>
      <c r="BA25" s="88"/>
      <c r="BB25" s="84"/>
      <c r="BC25" s="85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93">
        <v>1</v>
      </c>
      <c r="C26" s="94"/>
      <c r="D26" s="89">
        <f>$H$10</f>
        <v>0.3854166666666667</v>
      </c>
      <c r="E26" s="90"/>
      <c r="F26" s="90"/>
      <c r="G26" s="90"/>
      <c r="H26" s="91"/>
      <c r="I26" s="92" t="str">
        <f>$Q$16</f>
        <v>SV Lok Rangsdorf e.V. I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55" t="s">
        <v>17</v>
      </c>
      <c r="AC26" s="92" t="str">
        <f>$Q$17</f>
        <v>Oranienburger HC e.V.</v>
      </c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7">
        <v>10</v>
      </c>
      <c r="AX26" s="98"/>
      <c r="AY26" s="55" t="s">
        <v>16</v>
      </c>
      <c r="AZ26" s="98">
        <v>3</v>
      </c>
      <c r="BA26" s="99"/>
      <c r="BB26" s="95"/>
      <c r="BC26" s="96"/>
      <c r="BD26" s="54"/>
      <c r="BE26" s="52"/>
      <c r="BF26" s="11">
        <f>IF(ISBLANK(AW26),"0",IF(AW26&gt;AZ26,2,IF(AW26=AZ26,1,0)))</f>
        <v>2</v>
      </c>
      <c r="BG26" s="11" t="s">
        <v>16</v>
      </c>
      <c r="BH26" s="11">
        <f>IF(ISBLANK(AZ26),"0",IF(AZ26&gt;AW26,2,IF(AZ26=AW26,1,0)))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16">
        <v>2</v>
      </c>
      <c r="C27" s="117"/>
      <c r="D27" s="121">
        <f>D26+$U$10*$X$10+$AL$10</f>
        <v>0.4027777777777778</v>
      </c>
      <c r="E27" s="122"/>
      <c r="F27" s="122"/>
      <c r="G27" s="122"/>
      <c r="H27" s="123"/>
      <c r="I27" s="111" t="str">
        <f>$Q$18</f>
        <v>Ludwigsfelder HC e.V.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56" t="s">
        <v>17</v>
      </c>
      <c r="AC27" s="111" t="str">
        <f>$Q$19</f>
        <v>BSV 92 Berlin e.V.</v>
      </c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00">
        <v>8</v>
      </c>
      <c r="AX27" s="101"/>
      <c r="AY27" s="56" t="s">
        <v>16</v>
      </c>
      <c r="AZ27" s="101">
        <v>13</v>
      </c>
      <c r="BA27" s="102"/>
      <c r="BB27" s="103"/>
      <c r="BC27" s="104"/>
      <c r="BD27" s="50"/>
      <c r="BE27" s="52"/>
      <c r="BF27" s="11">
        <f aca="true" t="shared" si="0" ref="BF27:BF32">IF(ISBLANK(AW27),"0",IF(AW27&gt;AZ27,2,IF(AW27=AZ27,1,0)))</f>
        <v>0</v>
      </c>
      <c r="BG27" s="11" t="s">
        <v>16</v>
      </c>
      <c r="BH27" s="11">
        <f aca="true" t="shared" si="1" ref="BH27:BH32">IF(ISBLANK(AZ27),"0",IF(AZ27&gt;AW27,2,IF(AZ27=AW27,1,0)))</f>
        <v>2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14">
        <v>3</v>
      </c>
      <c r="C28" s="115"/>
      <c r="D28" s="118">
        <f aca="true" t="shared" si="2" ref="D28:D41">D27+$U$10*$X$10+$AL$10</f>
        <v>0.4201388888888889</v>
      </c>
      <c r="E28" s="119"/>
      <c r="F28" s="119"/>
      <c r="G28" s="119"/>
      <c r="H28" s="120"/>
      <c r="I28" s="136" t="str">
        <f>$Q$20</f>
        <v>OSG Fredersdorf-Vogelsdorf e.V.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65" t="s">
        <v>17</v>
      </c>
      <c r="AC28" s="136" t="str">
        <f>$Q$21</f>
        <v>SV Lok Rangsdorf e.V. II</v>
      </c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3">
        <v>8</v>
      </c>
      <c r="AX28" s="134"/>
      <c r="AY28" s="65" t="s">
        <v>16</v>
      </c>
      <c r="AZ28" s="134">
        <v>4</v>
      </c>
      <c r="BA28" s="135"/>
      <c r="BB28" s="128"/>
      <c r="BC28" s="129"/>
      <c r="BD28" s="50"/>
      <c r="BE28" s="52"/>
      <c r="BF28" s="11">
        <f t="shared" si="0"/>
        <v>2</v>
      </c>
      <c r="BG28" s="11" t="s">
        <v>16</v>
      </c>
      <c r="BH28" s="11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93">
        <v>4</v>
      </c>
      <c r="C29" s="94"/>
      <c r="D29" s="130">
        <f t="shared" si="2"/>
        <v>0.4375</v>
      </c>
      <c r="E29" s="131"/>
      <c r="F29" s="131"/>
      <c r="G29" s="131"/>
      <c r="H29" s="132"/>
      <c r="I29" s="92" t="str">
        <f>$Q$16</f>
        <v>SV Lok Rangsdorf e.V. I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55" t="s">
        <v>17</v>
      </c>
      <c r="AC29" s="92" t="str">
        <f>$Q$18</f>
        <v>Ludwigsfelder HC e.V.</v>
      </c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7">
        <v>18</v>
      </c>
      <c r="AX29" s="98"/>
      <c r="AY29" s="55" t="s">
        <v>16</v>
      </c>
      <c r="AZ29" s="98">
        <v>16</v>
      </c>
      <c r="BA29" s="99"/>
      <c r="BB29" s="95"/>
      <c r="BC29" s="96"/>
      <c r="BD29" s="50"/>
      <c r="BE29" s="52"/>
      <c r="BF29" s="11">
        <f t="shared" si="0"/>
        <v>2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16">
        <v>5</v>
      </c>
      <c r="C30" s="117"/>
      <c r="D30" s="121">
        <f t="shared" si="2"/>
        <v>0.4548611111111111</v>
      </c>
      <c r="E30" s="122"/>
      <c r="F30" s="122"/>
      <c r="G30" s="122"/>
      <c r="H30" s="123"/>
      <c r="I30" s="111" t="str">
        <f>$Q$17</f>
        <v>Oranienburger HC e.V.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56" t="s">
        <v>17</v>
      </c>
      <c r="AC30" s="111" t="str">
        <f>$Q$20</f>
        <v>OSG Fredersdorf-Vogelsdorf e.V.</v>
      </c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00">
        <v>14</v>
      </c>
      <c r="AX30" s="101"/>
      <c r="AY30" s="56" t="s">
        <v>16</v>
      </c>
      <c r="AZ30" s="101">
        <v>4</v>
      </c>
      <c r="BA30" s="102"/>
      <c r="BB30" s="103"/>
      <c r="BC30" s="104"/>
      <c r="BD30" s="50"/>
      <c r="BE30" s="52"/>
      <c r="BF30" s="11">
        <f t="shared" si="0"/>
        <v>2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14">
        <v>6</v>
      </c>
      <c r="C31" s="115"/>
      <c r="D31" s="118">
        <f t="shared" si="2"/>
        <v>0.4722222222222222</v>
      </c>
      <c r="E31" s="119"/>
      <c r="F31" s="119"/>
      <c r="G31" s="119"/>
      <c r="H31" s="120"/>
      <c r="I31" s="136" t="str">
        <f>$Q$19</f>
        <v>BSV 92 Berlin e.V.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65" t="s">
        <v>17</v>
      </c>
      <c r="AC31" s="136" t="str">
        <f>$Q$21</f>
        <v>SV Lok Rangsdorf e.V. II</v>
      </c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3">
        <v>22</v>
      </c>
      <c r="AX31" s="134"/>
      <c r="AY31" s="65" t="s">
        <v>16</v>
      </c>
      <c r="AZ31" s="134">
        <v>1</v>
      </c>
      <c r="BA31" s="135"/>
      <c r="BB31" s="128"/>
      <c r="BC31" s="129"/>
      <c r="BD31" s="50"/>
      <c r="BE31" s="52"/>
      <c r="BF31" s="11">
        <f t="shared" si="0"/>
        <v>2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93">
        <v>7</v>
      </c>
      <c r="C32" s="94"/>
      <c r="D32" s="130">
        <f>D31+$U$10*$X$10+$AL$10</f>
        <v>0.4895833333333333</v>
      </c>
      <c r="E32" s="131"/>
      <c r="F32" s="131"/>
      <c r="G32" s="131"/>
      <c r="H32" s="132"/>
      <c r="I32" s="92" t="str">
        <f>$Q$20</f>
        <v>OSG Fredersdorf-Vogelsdorf e.V.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55" t="s">
        <v>17</v>
      </c>
      <c r="AC32" s="92" t="str">
        <f>$Q$16</f>
        <v>SV Lok Rangsdorf e.V. I</v>
      </c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7">
        <v>7</v>
      </c>
      <c r="AX32" s="98"/>
      <c r="AY32" s="55" t="s">
        <v>16</v>
      </c>
      <c r="AZ32" s="98">
        <v>9</v>
      </c>
      <c r="BA32" s="99"/>
      <c r="BB32" s="95"/>
      <c r="BC32" s="96"/>
      <c r="BD32" s="50"/>
      <c r="BE32" s="52"/>
      <c r="BF32" s="11">
        <f t="shared" si="0"/>
        <v>0</v>
      </c>
      <c r="BG32" s="11" t="s">
        <v>16</v>
      </c>
      <c r="BH32" s="11">
        <f t="shared" si="1"/>
        <v>2</v>
      </c>
      <c r="BI32" s="20"/>
      <c r="BJ32" s="20"/>
      <c r="BK32" s="22"/>
      <c r="BL32" s="22"/>
      <c r="BM32" s="28" t="str">
        <f>$Q$16</f>
        <v>SV Lok Rangsdorf e.V. I</v>
      </c>
      <c r="BN32" s="24">
        <f>COUNT($AW$26,$AW$29,$AZ$32,$AW$36,$AZ$39)</f>
        <v>5</v>
      </c>
      <c r="BO32" s="24">
        <f>SUM($BF$26+$BF$29+$BH$32+$BF$36+$BH$39)</f>
        <v>10</v>
      </c>
      <c r="BP32" s="24">
        <f>SUM($AW$26+$AW$29+$AZ$32+$AW$36+$AZ$39)</f>
        <v>63</v>
      </c>
      <c r="BQ32" s="25" t="s">
        <v>16</v>
      </c>
      <c r="BR32" s="24">
        <f>SUM($AZ$26+$AZ$29+$AW$32+$AZ$36+$AW$39)</f>
        <v>32</v>
      </c>
      <c r="BS32" s="29">
        <f>SUM(BP32-BR32)</f>
        <v>31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77"/>
      <c r="C33" s="78"/>
      <c r="D33" s="73"/>
      <c r="E33" s="74"/>
      <c r="F33" s="74"/>
      <c r="G33" s="74"/>
      <c r="H33" s="75"/>
      <c r="I33" s="80" t="s">
        <v>34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64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68"/>
      <c r="AX33" s="69"/>
      <c r="AY33" s="64"/>
      <c r="AZ33" s="69"/>
      <c r="BA33" s="70"/>
      <c r="BB33" s="71"/>
      <c r="BC33" s="72"/>
      <c r="BD33" s="50"/>
      <c r="BE33" s="52"/>
      <c r="BF33" s="11"/>
      <c r="BG33" s="11"/>
      <c r="BH33" s="11"/>
      <c r="BI33" s="20"/>
      <c r="BJ33" s="20"/>
      <c r="BK33" s="22"/>
      <c r="BL33" s="22"/>
      <c r="BM33" s="28" t="str">
        <f>$Q$16</f>
        <v>SV Lok Rangsdorf e.V. I</v>
      </c>
      <c r="BN33" s="24">
        <f>COUNT($AW$26,$AW$29,$AZ$32,$AW$36,$AZ$39)</f>
        <v>5</v>
      </c>
      <c r="BO33" s="24">
        <f>SUM($BF$26+$BF$29+$BH$32+$BF$36+$BH$39)</f>
        <v>10</v>
      </c>
      <c r="BP33" s="24">
        <f>SUM($AW$26+$AW$29+$AZ$32+$AW$36+$AZ$39)</f>
        <v>63</v>
      </c>
      <c r="BQ33" s="25" t="s">
        <v>16</v>
      </c>
      <c r="BR33" s="24">
        <f>SUM($AZ$26+$AZ$29+$AW$32+$AZ$36+$AW$39)</f>
        <v>32</v>
      </c>
      <c r="BS33" s="29">
        <f>SUM(BP33-BR33)</f>
        <v>31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>
      <c r="A34" s="50"/>
      <c r="B34" s="116">
        <v>8</v>
      </c>
      <c r="C34" s="117"/>
      <c r="D34" s="121">
        <v>0.5347222222222222</v>
      </c>
      <c r="E34" s="122"/>
      <c r="F34" s="122"/>
      <c r="G34" s="122"/>
      <c r="H34" s="123"/>
      <c r="I34" s="111" t="str">
        <f>$Q$17</f>
        <v>Oranienburger HC e.V.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56" t="s">
        <v>17</v>
      </c>
      <c r="AC34" s="111" t="str">
        <f>$Q$19</f>
        <v>BSV 92 Berlin e.V.</v>
      </c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00">
        <v>9</v>
      </c>
      <c r="AX34" s="101"/>
      <c r="AY34" s="56" t="s">
        <v>16</v>
      </c>
      <c r="AZ34" s="101">
        <v>11</v>
      </c>
      <c r="BA34" s="102"/>
      <c r="BB34" s="103"/>
      <c r="BC34" s="104"/>
      <c r="BD34" s="50"/>
      <c r="BE34" s="51"/>
      <c r="BF34" s="12">
        <f>IF(ISBLANK(AW34),"0",IF(AW34&gt;AZ34,2,IF(AW34=AZ34,1,0)))</f>
        <v>0</v>
      </c>
      <c r="BG34" s="12" t="s">
        <v>16</v>
      </c>
      <c r="BH34" s="12">
        <f>IF(ISBLANK(AZ34),"0",IF(AZ34&gt;AW34,2,IF(AZ34=AW34,1,0)))</f>
        <v>2</v>
      </c>
      <c r="BI34" s="27"/>
      <c r="BJ34" s="27"/>
      <c r="BK34" s="22"/>
      <c r="BL34" s="22"/>
      <c r="BM34" s="28" t="str">
        <f>$Q$19</f>
        <v>BSV 92 Berlin e.V.</v>
      </c>
      <c r="BN34" s="24">
        <f>COUNT($AZ$27,$AW$31,$AZ$34,$AZ$36,$AW$41)</f>
        <v>5</v>
      </c>
      <c r="BO34" s="24">
        <f>SUM($BH$27+$BF$31+$BH$34+$BH$36+$BF$41)</f>
        <v>8</v>
      </c>
      <c r="BP34" s="24">
        <f>SUM($AZ$27+$AW$31+$AZ$34+$AZ$36+$AW$41)</f>
        <v>60</v>
      </c>
      <c r="BQ34" s="25" t="s">
        <v>16</v>
      </c>
      <c r="BR34" s="24">
        <f>SUM($AW$27+$AZ$31+$AW$34+$AW$36+$AZ$41)</f>
        <v>32</v>
      </c>
      <c r="BS34" s="29">
        <f>SUM(BP34-BR34)</f>
        <v>28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 thickBot="1">
      <c r="A35" s="50"/>
      <c r="B35" s="114">
        <v>9</v>
      </c>
      <c r="C35" s="115"/>
      <c r="D35" s="118">
        <f t="shared" si="2"/>
        <v>0.5520833333333333</v>
      </c>
      <c r="E35" s="119"/>
      <c r="F35" s="119"/>
      <c r="G35" s="119"/>
      <c r="H35" s="120"/>
      <c r="I35" s="137" t="str">
        <f>$Q$21</f>
        <v>SV Lok Rangsdorf e.V. II</v>
      </c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65" t="s">
        <v>17</v>
      </c>
      <c r="AC35" s="136" t="str">
        <f>$Q$18</f>
        <v>Ludwigsfelder HC e.V.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3">
        <v>2</v>
      </c>
      <c r="AX35" s="134"/>
      <c r="AY35" s="65" t="s">
        <v>16</v>
      </c>
      <c r="AZ35" s="134">
        <v>17</v>
      </c>
      <c r="BA35" s="135"/>
      <c r="BB35" s="128"/>
      <c r="BC35" s="129"/>
      <c r="BD35" s="50"/>
      <c r="BE35" s="51"/>
      <c r="BF35" s="12">
        <f aca="true" t="shared" si="3" ref="BF35:BF41">IF(ISBLANK(AW35),"0",IF(AW35&gt;AZ35,2,IF(AW35=AZ35,1,0)))</f>
        <v>0</v>
      </c>
      <c r="BG35" s="12" t="s">
        <v>16</v>
      </c>
      <c r="BH35" s="12">
        <f aca="true" t="shared" si="4" ref="BH35:BH41">IF(ISBLANK(AZ35),"0",IF(AZ35&gt;AW35,2,IF(AZ35=AW35,1,0)))</f>
        <v>2</v>
      </c>
      <c r="BI35" s="27"/>
      <c r="BJ35" s="27"/>
      <c r="BK35" s="22"/>
      <c r="BL35" s="22"/>
      <c r="BM35" s="28" t="str">
        <f>$Q$18</f>
        <v>Ludwigsfelder HC e.V.</v>
      </c>
      <c r="BN35" s="24">
        <f>COUNT($AW$27,$AZ$29,$AZ$35,$AW$38,$AZ$40)</f>
        <v>5</v>
      </c>
      <c r="BO35" s="24">
        <f>SUM($BF$27+$BH$29+$BH$35+$BF$38+$BH$40)</f>
        <v>6</v>
      </c>
      <c r="BP35" s="24">
        <f>SUM($AW$27+$AZ$29+$AZ$35+$AW$38+$AZ$40)</f>
        <v>74</v>
      </c>
      <c r="BQ35" s="25" t="s">
        <v>16</v>
      </c>
      <c r="BR35" s="24">
        <f>SUM($AZ$27+$AW$29+$AW$35+$AZ$38+$AW$40)</f>
        <v>53</v>
      </c>
      <c r="BS35" s="29">
        <f>SUM(BP35-BR35)</f>
        <v>21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93">
        <v>10</v>
      </c>
      <c r="C36" s="94"/>
      <c r="D36" s="130">
        <f t="shared" si="2"/>
        <v>0.5694444444444443</v>
      </c>
      <c r="E36" s="131"/>
      <c r="F36" s="131"/>
      <c r="G36" s="131"/>
      <c r="H36" s="132"/>
      <c r="I36" s="92" t="str">
        <f>$Q$16</f>
        <v>SV Lok Rangsdorf e.V. I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55" t="s">
        <v>17</v>
      </c>
      <c r="AC36" s="92" t="str">
        <f>$Q$19</f>
        <v>BSV 92 Berlin e.V.</v>
      </c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7">
        <v>11</v>
      </c>
      <c r="AX36" s="98"/>
      <c r="AY36" s="55" t="s">
        <v>16</v>
      </c>
      <c r="AZ36" s="98">
        <v>5</v>
      </c>
      <c r="BA36" s="99"/>
      <c r="BB36" s="95"/>
      <c r="BC36" s="96"/>
      <c r="BD36" s="50"/>
      <c r="BE36" s="51"/>
      <c r="BF36" s="12">
        <f t="shared" si="3"/>
        <v>2</v>
      </c>
      <c r="BG36" s="12" t="s">
        <v>16</v>
      </c>
      <c r="BH36" s="12">
        <f t="shared" si="4"/>
        <v>0</v>
      </c>
      <c r="BI36" s="27"/>
      <c r="BJ36" s="27"/>
      <c r="BK36" s="22"/>
      <c r="BL36" s="22"/>
      <c r="BM36" s="23" t="str">
        <f>$Q$17</f>
        <v>Oranienburger HC e.V.</v>
      </c>
      <c r="BN36" s="24">
        <f>COUNT($AZ$26,$AW$30,$AW$34,$AZ$37,$AW$40)</f>
        <v>5</v>
      </c>
      <c r="BO36" s="24">
        <f>SUM($BH$26+$BF$30+$BF$34+$BH$37+$BF$40)</f>
        <v>4</v>
      </c>
      <c r="BP36" s="24">
        <f>SUM($AZ$26+$AW$30+$AW$34+$AZ$37+$AW$40)</f>
        <v>57</v>
      </c>
      <c r="BQ36" s="25" t="s">
        <v>16</v>
      </c>
      <c r="BR36" s="24">
        <f>SUM($AW$26+$AZ$30+$AZ$34+$AW$37+$AZ$40)</f>
        <v>45</v>
      </c>
      <c r="BS36" s="26">
        <f>SUM(BP36-BR36)</f>
        <v>12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>
      <c r="A37" s="50"/>
      <c r="B37" s="116">
        <v>11</v>
      </c>
      <c r="C37" s="117"/>
      <c r="D37" s="121">
        <f t="shared" si="2"/>
        <v>0.5868055555555554</v>
      </c>
      <c r="E37" s="122"/>
      <c r="F37" s="122"/>
      <c r="G37" s="122"/>
      <c r="H37" s="123"/>
      <c r="I37" s="111" t="str">
        <f>$Q$21</f>
        <v>SV Lok Rangsdorf e.V. II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56" t="s">
        <v>17</v>
      </c>
      <c r="AC37" s="111" t="str">
        <f>$Q$17</f>
        <v>Oranienburger HC e.V.</v>
      </c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00">
        <v>4</v>
      </c>
      <c r="AX37" s="101"/>
      <c r="AY37" s="56" t="s">
        <v>16</v>
      </c>
      <c r="AZ37" s="101">
        <v>17</v>
      </c>
      <c r="BA37" s="102"/>
      <c r="BB37" s="103"/>
      <c r="BC37" s="104"/>
      <c r="BD37" s="50"/>
      <c r="BE37" s="51"/>
      <c r="BF37" s="12">
        <f t="shared" si="3"/>
        <v>0</v>
      </c>
      <c r="BG37" s="12" t="s">
        <v>16</v>
      </c>
      <c r="BH37" s="12">
        <f t="shared" si="4"/>
        <v>2</v>
      </c>
      <c r="BI37" s="27"/>
      <c r="BJ37" s="27"/>
      <c r="BK37" s="22"/>
      <c r="BL37" s="22"/>
      <c r="BM37" s="28" t="str">
        <f>$Q$20</f>
        <v>OSG Fredersdorf-Vogelsdorf e.V.</v>
      </c>
      <c r="BN37" s="24">
        <f>COUNT($AW$28,$AZ$30,$AW$32,$AZ$38,$AZ$41)</f>
        <v>5</v>
      </c>
      <c r="BO37" s="24">
        <f>SUM($BF$28+$BH$30+$BF$32+$BH$38+$BH$41)</f>
        <v>2</v>
      </c>
      <c r="BP37" s="24">
        <f>SUM($AW$28+$AZ$30+$AW$32+$AZ$38+$AZ$41)</f>
        <v>28</v>
      </c>
      <c r="BQ37" s="25" t="s">
        <v>16</v>
      </c>
      <c r="BR37" s="24">
        <f>SUM($AZ$28+$AW$30+$AZ$32+$AW$38+$AW$41)</f>
        <v>53</v>
      </c>
      <c r="BS37" s="29">
        <f>SUM(BP37-BR37)</f>
        <v>-25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 thickBot="1">
      <c r="A38" s="50"/>
      <c r="B38" s="114">
        <v>12</v>
      </c>
      <c r="C38" s="115"/>
      <c r="D38" s="118">
        <f t="shared" si="2"/>
        <v>0.6041666666666664</v>
      </c>
      <c r="E38" s="119"/>
      <c r="F38" s="119"/>
      <c r="G38" s="119"/>
      <c r="H38" s="120"/>
      <c r="I38" s="136" t="str">
        <f>$Q$18</f>
        <v>Ludwigsfelder HC e.V.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65" t="s">
        <v>17</v>
      </c>
      <c r="AC38" s="136" t="str">
        <f>$Q$20</f>
        <v>OSG Fredersdorf-Vogelsdorf e.V.</v>
      </c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3">
        <v>17</v>
      </c>
      <c r="AX38" s="134"/>
      <c r="AY38" s="65" t="s">
        <v>16</v>
      </c>
      <c r="AZ38" s="134">
        <v>6</v>
      </c>
      <c r="BA38" s="135"/>
      <c r="BB38" s="128"/>
      <c r="BC38" s="129"/>
      <c r="BD38" s="50"/>
      <c r="BE38" s="51"/>
      <c r="BF38" s="12">
        <f t="shared" si="3"/>
        <v>2</v>
      </c>
      <c r="BG38" s="12" t="s">
        <v>16</v>
      </c>
      <c r="BH38" s="12">
        <f t="shared" si="4"/>
        <v>0</v>
      </c>
      <c r="BI38" s="27"/>
      <c r="BJ38" s="27"/>
      <c r="BK38" s="27"/>
      <c r="BL38" s="27"/>
      <c r="BM38" s="28" t="str">
        <f>$Q$19</f>
        <v>BSV 92 Berlin e.V.</v>
      </c>
      <c r="BN38" s="24">
        <f>COUNT($AZ$27,$AW$31,$AZ$34,$AZ$36,$AW$41)</f>
        <v>5</v>
      </c>
      <c r="BO38" s="24">
        <f>SUM($BH$27+$BF$31+$BH$34+$BH$36+$BF$41)</f>
        <v>8</v>
      </c>
      <c r="BP38" s="24">
        <f>SUM($AZ$27+$AW$31+$AZ$34+$AZ$36+$AW$41)</f>
        <v>60</v>
      </c>
      <c r="BQ38" s="25" t="s">
        <v>16</v>
      </c>
      <c r="BR38" s="24">
        <f>SUM($AW$27+$AZ$31+$AW$34+$AW$36+$AZ$41)</f>
        <v>32</v>
      </c>
      <c r="BS38" s="29">
        <f>SUM(BP38-BR38)</f>
        <v>28</v>
      </c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26">
        <v>13</v>
      </c>
      <c r="C39" s="127"/>
      <c r="D39" s="142">
        <f t="shared" si="2"/>
        <v>0.6215277777777775</v>
      </c>
      <c r="E39" s="143"/>
      <c r="F39" s="143"/>
      <c r="G39" s="143"/>
      <c r="H39" s="144"/>
      <c r="I39" s="145" t="str">
        <f>$Q$21</f>
        <v>SV Lok Rangsdorf e.V. II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64" t="s">
        <v>17</v>
      </c>
      <c r="AC39" s="145" t="str">
        <f>$Q$16</f>
        <v>SV Lok Rangsdorf e.V. I</v>
      </c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54">
        <v>1</v>
      </c>
      <c r="AX39" s="138"/>
      <c r="AY39" s="64" t="s">
        <v>16</v>
      </c>
      <c r="AZ39" s="138">
        <v>15</v>
      </c>
      <c r="BA39" s="139"/>
      <c r="BB39" s="140"/>
      <c r="BC39" s="141"/>
      <c r="BD39" s="50"/>
      <c r="BE39" s="51"/>
      <c r="BF39" s="12">
        <f t="shared" si="3"/>
        <v>0</v>
      </c>
      <c r="BG39" s="12" t="s">
        <v>16</v>
      </c>
      <c r="BH39" s="12">
        <f t="shared" si="4"/>
        <v>2</v>
      </c>
      <c r="BI39" s="27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51"/>
      <c r="BU39" s="53"/>
      <c r="BV39" s="7"/>
      <c r="BW39" s="7"/>
      <c r="BX39" s="7"/>
      <c r="BY39" s="7"/>
      <c r="BZ39" s="7"/>
      <c r="CA39" s="7"/>
      <c r="CB39" s="7"/>
    </row>
    <row r="40" spans="1:80" s="2" customFormat="1" ht="18" customHeight="1">
      <c r="A40" s="50"/>
      <c r="B40" s="116">
        <v>14</v>
      </c>
      <c r="C40" s="117"/>
      <c r="D40" s="121">
        <f t="shared" si="2"/>
        <v>0.6388888888888885</v>
      </c>
      <c r="E40" s="122"/>
      <c r="F40" s="122"/>
      <c r="G40" s="122"/>
      <c r="H40" s="123"/>
      <c r="I40" s="111" t="str">
        <f>$Q$17</f>
        <v>Oranienburger HC e.V.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56" t="s">
        <v>17</v>
      </c>
      <c r="AC40" s="111" t="str">
        <f>$Q$18</f>
        <v>Ludwigsfelder HC e.V.</v>
      </c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00">
        <v>14</v>
      </c>
      <c r="AX40" s="101"/>
      <c r="AY40" s="56" t="s">
        <v>16</v>
      </c>
      <c r="AZ40" s="101">
        <v>16</v>
      </c>
      <c r="BA40" s="102"/>
      <c r="BB40" s="103"/>
      <c r="BC40" s="104"/>
      <c r="BD40" s="50"/>
      <c r="BE40" s="51"/>
      <c r="BF40" s="12">
        <f t="shared" si="3"/>
        <v>0</v>
      </c>
      <c r="BG40" s="12" t="s">
        <v>16</v>
      </c>
      <c r="BH40" s="12">
        <f t="shared" si="4"/>
        <v>2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9"/>
      <c r="BS40" s="27"/>
      <c r="BT40" s="51"/>
      <c r="BU40" s="53"/>
      <c r="BV40" s="7"/>
      <c r="CB40" s="7"/>
    </row>
    <row r="41" spans="1:80" s="2" customFormat="1" ht="18" customHeight="1" thickBot="1">
      <c r="A41" s="50"/>
      <c r="B41" s="124">
        <v>15</v>
      </c>
      <c r="C41" s="125"/>
      <c r="D41" s="118">
        <f t="shared" si="2"/>
        <v>0.6562499999999996</v>
      </c>
      <c r="E41" s="119"/>
      <c r="F41" s="119"/>
      <c r="G41" s="119"/>
      <c r="H41" s="120"/>
      <c r="I41" s="146" t="str">
        <f>$Q$19</f>
        <v>BSV 92 Berlin e.V.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57" t="s">
        <v>17</v>
      </c>
      <c r="AC41" s="146" t="str">
        <f>$Q$20</f>
        <v>OSG Fredersdorf-Vogelsdorf e.V.</v>
      </c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7">
        <v>9</v>
      </c>
      <c r="AX41" s="148"/>
      <c r="AY41" s="57" t="s">
        <v>16</v>
      </c>
      <c r="AZ41" s="148">
        <v>3</v>
      </c>
      <c r="BA41" s="149"/>
      <c r="BB41" s="151"/>
      <c r="BC41" s="152"/>
      <c r="BD41" s="50"/>
      <c r="BE41" s="51"/>
      <c r="BF41" s="12">
        <f t="shared" si="3"/>
        <v>2</v>
      </c>
      <c r="BG41" s="12" t="s">
        <v>16</v>
      </c>
      <c r="BH41" s="12">
        <f t="shared" si="4"/>
        <v>0</v>
      </c>
      <c r="BI41" s="27"/>
      <c r="BJ41" s="27"/>
      <c r="BK41" s="22"/>
      <c r="BL41" s="22"/>
      <c r="BM41" s="28"/>
      <c r="BN41" s="24"/>
      <c r="BO41" s="24"/>
      <c r="BP41" s="25"/>
      <c r="BQ41" s="24"/>
      <c r="BR41" s="26"/>
      <c r="BS41" s="27"/>
      <c r="BT41" s="51"/>
      <c r="BU41" s="53"/>
      <c r="BV41" s="7"/>
      <c r="CB41" s="7"/>
    </row>
    <row r="42" spans="1:80" s="2" customFormat="1" ht="11.25" customHeight="1">
      <c r="A42" s="5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8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18" customHeight="1">
      <c r="A43" s="50"/>
      <c r="B43" s="32"/>
      <c r="C43" s="47" t="s">
        <v>25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3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6" customHeight="1" thickBot="1">
      <c r="A44" s="5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2"/>
      <c r="BL44" s="22"/>
      <c r="BM44" s="28"/>
      <c r="BN44" s="24"/>
      <c r="BO44" s="24"/>
      <c r="BP44" s="25"/>
      <c r="BQ44" s="24"/>
      <c r="BR44" s="29"/>
      <c r="BS44" s="27"/>
      <c r="BT44" s="51"/>
      <c r="BU44" s="53"/>
      <c r="BV44" s="7"/>
      <c r="CB44" s="7"/>
    </row>
    <row r="45" spans="1:80" s="2" customFormat="1" ht="18" customHeight="1" thickBot="1">
      <c r="A45" s="50"/>
      <c r="B45" s="32"/>
      <c r="C45" s="32"/>
      <c r="D45" s="32"/>
      <c r="E45" s="32"/>
      <c r="F45" s="32"/>
      <c r="G45" s="32"/>
      <c r="H45" s="32"/>
      <c r="I45" s="150" t="s">
        <v>27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6" t="s">
        <v>26</v>
      </c>
      <c r="AJ45" s="87"/>
      <c r="AK45" s="88"/>
      <c r="AL45" s="87" t="s">
        <v>19</v>
      </c>
      <c r="AM45" s="87"/>
      <c r="AN45" s="87"/>
      <c r="AO45" s="86" t="s">
        <v>20</v>
      </c>
      <c r="AP45" s="87"/>
      <c r="AQ45" s="87"/>
      <c r="AR45" s="87"/>
      <c r="AS45" s="88"/>
      <c r="AT45" s="87" t="s">
        <v>21</v>
      </c>
      <c r="AU45" s="87"/>
      <c r="AV45" s="153"/>
      <c r="AW45" s="32"/>
      <c r="AX45" s="32"/>
      <c r="AY45" s="32"/>
      <c r="AZ45" s="32"/>
      <c r="BA45" s="32"/>
      <c r="BB45" s="32"/>
      <c r="BC45" s="32"/>
      <c r="BD45" s="50"/>
      <c r="BE45" s="51"/>
      <c r="BF45" s="12"/>
      <c r="BG45" s="12"/>
      <c r="BH45" s="12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51"/>
      <c r="BU45" s="53"/>
      <c r="BV45" s="7"/>
      <c r="BW45" s="7"/>
      <c r="BX45" s="7"/>
      <c r="BY45" s="7"/>
      <c r="BZ45" s="7"/>
      <c r="CA45" s="7"/>
      <c r="CB45" s="7"/>
    </row>
    <row r="46" spans="9:72" ht="19.5" customHeight="1">
      <c r="I46" s="177" t="s">
        <v>8</v>
      </c>
      <c r="J46" s="178"/>
      <c r="K46" s="179" t="str">
        <f>$BM$32</f>
        <v>SV Lok Rangsdorf e.V. I</v>
      </c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80">
        <f>$BN$32</f>
        <v>5</v>
      </c>
      <c r="AJ46" s="181"/>
      <c r="AK46" s="182"/>
      <c r="AL46" s="181">
        <f>$BO$32</f>
        <v>10</v>
      </c>
      <c r="AM46" s="181"/>
      <c r="AN46" s="181"/>
      <c r="AO46" s="180">
        <f>$BP$32</f>
        <v>63</v>
      </c>
      <c r="AP46" s="181"/>
      <c r="AQ46" s="58" t="s">
        <v>16</v>
      </c>
      <c r="AR46" s="185">
        <f>$BR$32</f>
        <v>32</v>
      </c>
      <c r="AS46" s="186"/>
      <c r="AT46" s="187">
        <f>$BS$32</f>
        <v>31</v>
      </c>
      <c r="AU46" s="187"/>
      <c r="AV46" s="188"/>
      <c r="BE46" s="46"/>
      <c r="BF46" s="12"/>
      <c r="BG46" s="12"/>
      <c r="BH46" s="12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46"/>
    </row>
    <row r="47" spans="9:48" ht="19.5" customHeight="1">
      <c r="I47" s="162" t="s">
        <v>9</v>
      </c>
      <c r="J47" s="163"/>
      <c r="K47" s="158" t="str">
        <f>$BM$34</f>
        <v>BSV 92 Berlin e.V.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>
        <f>$BN$34</f>
        <v>5</v>
      </c>
      <c r="AJ47" s="160"/>
      <c r="AK47" s="161"/>
      <c r="AL47" s="160">
        <f>$BO$34</f>
        <v>8</v>
      </c>
      <c r="AM47" s="160"/>
      <c r="AN47" s="160"/>
      <c r="AO47" s="159">
        <f>$BP$34</f>
        <v>60</v>
      </c>
      <c r="AP47" s="160"/>
      <c r="AQ47" s="59" t="s">
        <v>16</v>
      </c>
      <c r="AR47" s="160">
        <f>$BR$34</f>
        <v>32</v>
      </c>
      <c r="AS47" s="161"/>
      <c r="AT47" s="183">
        <f>$BS$34</f>
        <v>28</v>
      </c>
      <c r="AU47" s="183"/>
      <c r="AV47" s="184"/>
    </row>
    <row r="48" spans="9:72" ht="19.5" customHeight="1">
      <c r="I48" s="162" t="s">
        <v>10</v>
      </c>
      <c r="J48" s="163"/>
      <c r="K48" s="158" t="str">
        <f>$BM$35</f>
        <v>Ludwigsfelder HC e.V.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9">
        <f>$BN$35</f>
        <v>5</v>
      </c>
      <c r="AJ48" s="160"/>
      <c r="AK48" s="161"/>
      <c r="AL48" s="160">
        <f>$BO$35</f>
        <v>6</v>
      </c>
      <c r="AM48" s="160"/>
      <c r="AN48" s="160"/>
      <c r="AO48" s="159">
        <f>$BP$35</f>
        <v>74</v>
      </c>
      <c r="AP48" s="160"/>
      <c r="AQ48" s="59" t="s">
        <v>16</v>
      </c>
      <c r="AR48" s="160">
        <f>$BR$35</f>
        <v>53</v>
      </c>
      <c r="AS48" s="161"/>
      <c r="AT48" s="183">
        <f>$BS$35</f>
        <v>21</v>
      </c>
      <c r="AU48" s="183"/>
      <c r="AV48" s="184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9:72" ht="19.5" customHeight="1">
      <c r="I49" s="162" t="s">
        <v>11</v>
      </c>
      <c r="J49" s="163"/>
      <c r="K49" s="158" t="str">
        <f>$BM$36</f>
        <v>Oranienburger HC e.V.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9">
        <f>$BN$36</f>
        <v>5</v>
      </c>
      <c r="AJ49" s="160"/>
      <c r="AK49" s="161"/>
      <c r="AL49" s="160">
        <f>$BO$36</f>
        <v>4</v>
      </c>
      <c r="AM49" s="160"/>
      <c r="AN49" s="160"/>
      <c r="AO49" s="159">
        <f>$BP$36</f>
        <v>57</v>
      </c>
      <c r="AP49" s="160"/>
      <c r="AQ49" s="59" t="s">
        <v>16</v>
      </c>
      <c r="AR49" s="160">
        <f>$BR$36</f>
        <v>45</v>
      </c>
      <c r="AS49" s="161"/>
      <c r="AT49" s="183">
        <f>$BS$36</f>
        <v>12</v>
      </c>
      <c r="AU49" s="183"/>
      <c r="AV49" s="184"/>
      <c r="BE49" s="46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46"/>
    </row>
    <row r="50" spans="1:80" s="4" customFormat="1" ht="19.5" customHeight="1">
      <c r="A50" s="60"/>
      <c r="B50" s="32"/>
      <c r="C50" s="32"/>
      <c r="D50" s="32"/>
      <c r="E50" s="32"/>
      <c r="F50" s="32"/>
      <c r="G50" s="32"/>
      <c r="H50" s="32"/>
      <c r="I50" s="162" t="s">
        <v>12</v>
      </c>
      <c r="J50" s="163"/>
      <c r="K50" s="158" t="str">
        <f>$BM$37</f>
        <v>OSG Fredersdorf-Vogelsdorf e.V.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9">
        <f>$BN$37</f>
        <v>5</v>
      </c>
      <c r="AJ50" s="160"/>
      <c r="AK50" s="161"/>
      <c r="AL50" s="160">
        <f>$BO$37</f>
        <v>2</v>
      </c>
      <c r="AM50" s="160"/>
      <c r="AN50" s="160"/>
      <c r="AO50" s="159">
        <f>$BP$37</f>
        <v>28</v>
      </c>
      <c r="AP50" s="160"/>
      <c r="AQ50" s="59" t="s">
        <v>16</v>
      </c>
      <c r="AR50" s="160">
        <f>$BR$37</f>
        <v>53</v>
      </c>
      <c r="AS50" s="161"/>
      <c r="AT50" s="183">
        <f>$BS$37</f>
        <v>-25</v>
      </c>
      <c r="AU50" s="183"/>
      <c r="AV50" s="184"/>
      <c r="AW50" s="32"/>
      <c r="AX50" s="32"/>
      <c r="AY50" s="32"/>
      <c r="AZ50" s="32"/>
      <c r="BA50" s="32"/>
      <c r="BB50" s="32"/>
      <c r="BC50" s="32"/>
      <c r="BD50" s="60"/>
      <c r="BE50" s="61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61"/>
      <c r="BU50" s="62"/>
      <c r="BV50" s="8"/>
      <c r="BW50" s="8"/>
      <c r="BX50" s="8"/>
      <c r="BY50" s="8"/>
      <c r="BZ50" s="8"/>
      <c r="CA50" s="8"/>
      <c r="CB50" s="8"/>
    </row>
    <row r="51" spans="9:48" ht="19.5" customHeight="1" thickBot="1">
      <c r="I51" s="156" t="s">
        <v>23</v>
      </c>
      <c r="J51" s="157"/>
      <c r="K51" s="189" t="s">
        <v>40</v>
      </c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90">
        <f>$BN$38</f>
        <v>5</v>
      </c>
      <c r="AJ51" s="191"/>
      <c r="AK51" s="192"/>
      <c r="AL51" s="191">
        <v>0</v>
      </c>
      <c r="AM51" s="191"/>
      <c r="AN51" s="191"/>
      <c r="AO51" s="190">
        <v>12</v>
      </c>
      <c r="AP51" s="191"/>
      <c r="AQ51" s="63" t="s">
        <v>16</v>
      </c>
      <c r="AR51" s="191">
        <v>79</v>
      </c>
      <c r="AS51" s="192"/>
      <c r="AT51" s="193">
        <v>-67</v>
      </c>
      <c r="AU51" s="193"/>
      <c r="AV51" s="194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27:30" ht="12.75">
      <c r="AA54" s="50"/>
      <c r="AB54" s="50"/>
      <c r="AC54" s="50"/>
      <c r="AD54" s="50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  <row r="57" spans="57:80" ht="12.75">
      <c r="BE57" s="32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2"/>
      <c r="BU57" s="32"/>
      <c r="BV57"/>
      <c r="BW57"/>
      <c r="BX57"/>
      <c r="BY57"/>
      <c r="BZ57"/>
      <c r="CA57"/>
      <c r="CB57"/>
    </row>
  </sheetData>
  <sheetProtection/>
  <mergeCells count="181">
    <mergeCell ref="AT50:AV50"/>
    <mergeCell ref="K51:AH51"/>
    <mergeCell ref="AI51:AK51"/>
    <mergeCell ref="AL51:AN51"/>
    <mergeCell ref="AO51:AP51"/>
    <mergeCell ref="AR51:AS51"/>
    <mergeCell ref="AT51:AV51"/>
    <mergeCell ref="AR50:AS50"/>
    <mergeCell ref="AO50:AP50"/>
    <mergeCell ref="AL49:AN49"/>
    <mergeCell ref="AO49:AP49"/>
    <mergeCell ref="AR49:AS49"/>
    <mergeCell ref="AT49:AV49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L46:AN46"/>
    <mergeCell ref="AO46:AP46"/>
    <mergeCell ref="AR46:AS46"/>
    <mergeCell ref="AT46:AV46"/>
    <mergeCell ref="I48:J48"/>
    <mergeCell ref="I49:J49"/>
    <mergeCell ref="K48:AH48"/>
    <mergeCell ref="AI48:AK48"/>
    <mergeCell ref="K49:AH49"/>
    <mergeCell ref="AI49:AK49"/>
    <mergeCell ref="O20:P20"/>
    <mergeCell ref="I46:J46"/>
    <mergeCell ref="I47:J47"/>
    <mergeCell ref="K46:AH46"/>
    <mergeCell ref="AI46:AK46"/>
    <mergeCell ref="K47:AH47"/>
    <mergeCell ref="AI47:AK47"/>
    <mergeCell ref="AC34:AV34"/>
    <mergeCell ref="AC35:AV35"/>
    <mergeCell ref="AC36:AV36"/>
    <mergeCell ref="AC27:AV27"/>
    <mergeCell ref="AC28:AV28"/>
    <mergeCell ref="AC29:AV29"/>
    <mergeCell ref="AC30:AV30"/>
    <mergeCell ref="O15:AO15"/>
    <mergeCell ref="O16:P16"/>
    <mergeCell ref="O17:P17"/>
    <mergeCell ref="O18:P18"/>
    <mergeCell ref="Q18:AO18"/>
    <mergeCell ref="Q19:AO19"/>
    <mergeCell ref="A2:AP2"/>
    <mergeCell ref="A3:AP3"/>
    <mergeCell ref="A4:AP4"/>
    <mergeCell ref="H10:L10"/>
    <mergeCell ref="M6:T6"/>
    <mergeCell ref="Y6:AF6"/>
    <mergeCell ref="B8:AM8"/>
    <mergeCell ref="U10:V10"/>
    <mergeCell ref="AL10:AP10"/>
    <mergeCell ref="BB40:BC40"/>
    <mergeCell ref="AW39:AX39"/>
    <mergeCell ref="X10:AB10"/>
    <mergeCell ref="I51:J51"/>
    <mergeCell ref="K50:AH50"/>
    <mergeCell ref="AI50:AK50"/>
    <mergeCell ref="AL50:AN50"/>
    <mergeCell ref="I50:J50"/>
    <mergeCell ref="O21:P21"/>
    <mergeCell ref="AC32:AV32"/>
    <mergeCell ref="I45:AH45"/>
    <mergeCell ref="BB41:BC41"/>
    <mergeCell ref="AC41:AV41"/>
    <mergeCell ref="AI45:AK45"/>
    <mergeCell ref="AL45:AN45"/>
    <mergeCell ref="AO45:AS45"/>
    <mergeCell ref="AT45:AV45"/>
    <mergeCell ref="D41:H41"/>
    <mergeCell ref="I41:AA41"/>
    <mergeCell ref="AW40:AX40"/>
    <mergeCell ref="AZ40:BA40"/>
    <mergeCell ref="AW41:AX41"/>
    <mergeCell ref="AZ41:BA41"/>
    <mergeCell ref="AC40:AV40"/>
    <mergeCell ref="D40:H40"/>
    <mergeCell ref="I40:AA40"/>
    <mergeCell ref="AZ39:BA39"/>
    <mergeCell ref="BB39:BC39"/>
    <mergeCell ref="D39:H39"/>
    <mergeCell ref="I39:AA39"/>
    <mergeCell ref="AC39:AV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Z35:BA35"/>
    <mergeCell ref="BB35:BC35"/>
    <mergeCell ref="D36:H36"/>
    <mergeCell ref="AW36:AX36"/>
    <mergeCell ref="AZ36:BA36"/>
    <mergeCell ref="BB36:BC36"/>
    <mergeCell ref="D35:H35"/>
    <mergeCell ref="AW35:AX35"/>
    <mergeCell ref="I35:AA35"/>
    <mergeCell ref="I36:AA36"/>
    <mergeCell ref="AZ32:BA32"/>
    <mergeCell ref="BB32:BC32"/>
    <mergeCell ref="D34:H34"/>
    <mergeCell ref="AW34:AX34"/>
    <mergeCell ref="AZ34:BA34"/>
    <mergeCell ref="BB34:BC34"/>
    <mergeCell ref="D32:H32"/>
    <mergeCell ref="AW32:AX32"/>
    <mergeCell ref="I32:AA32"/>
    <mergeCell ref="I34:AA34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BB28:BC28"/>
    <mergeCell ref="BB29:BC29"/>
    <mergeCell ref="D29:H29"/>
    <mergeCell ref="AW28:AX28"/>
    <mergeCell ref="AZ28:BA28"/>
    <mergeCell ref="AW29:AX29"/>
    <mergeCell ref="AZ29:BA29"/>
    <mergeCell ref="I29:AA29"/>
    <mergeCell ref="I28:AA28"/>
    <mergeCell ref="B41:C41"/>
    <mergeCell ref="B37:C37"/>
    <mergeCell ref="B38:C38"/>
    <mergeCell ref="B39:C39"/>
    <mergeCell ref="B40:C40"/>
    <mergeCell ref="B32:C32"/>
    <mergeCell ref="B34:C34"/>
    <mergeCell ref="B35:C35"/>
    <mergeCell ref="B36:C36"/>
    <mergeCell ref="D25:H25"/>
    <mergeCell ref="I25:AV25"/>
    <mergeCell ref="B28:C28"/>
    <mergeCell ref="B29:C29"/>
    <mergeCell ref="B30:C30"/>
    <mergeCell ref="B31:C31"/>
    <mergeCell ref="D28:H28"/>
    <mergeCell ref="I30:AA30"/>
    <mergeCell ref="B27:C27"/>
    <mergeCell ref="D27:H27"/>
    <mergeCell ref="AW27:AX27"/>
    <mergeCell ref="AZ27:BA27"/>
    <mergeCell ref="BB27:BC27"/>
    <mergeCell ref="AC26:AV26"/>
    <mergeCell ref="Q20:AO20"/>
    <mergeCell ref="Q16:AO16"/>
    <mergeCell ref="Q17:AO17"/>
    <mergeCell ref="Q21:AO21"/>
    <mergeCell ref="I27:AA27"/>
    <mergeCell ref="O19:P19"/>
    <mergeCell ref="I33:AA33"/>
    <mergeCell ref="B25:C25"/>
    <mergeCell ref="BB25:BC25"/>
    <mergeCell ref="AW25:BA25"/>
    <mergeCell ref="D26:H26"/>
    <mergeCell ref="I26:AA26"/>
    <mergeCell ref="B26:C26"/>
    <mergeCell ref="BB26:BC26"/>
    <mergeCell ref="AW26:AX26"/>
    <mergeCell ref="AZ26:BA2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8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TEST</cp:lastModifiedBy>
  <cp:lastPrinted>2014-09-07T11:17:11Z</cp:lastPrinted>
  <dcterms:created xsi:type="dcterms:W3CDTF">2002-02-21T07:48:38Z</dcterms:created>
  <dcterms:modified xsi:type="dcterms:W3CDTF">2014-09-07T14:48:20Z</dcterms:modified>
  <cp:category/>
  <cp:version/>
  <cp:contentType/>
  <cp:contentStatus/>
</cp:coreProperties>
</file>