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<sst xmlns="http://schemas.openxmlformats.org/spreadsheetml/2006/main" count="100" uniqueCount="38">
  <si>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</si>
  <si>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</si>
  <si>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</si>
  <si>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</si>
  <si>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</si>
  <si>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</si>
  <si>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</si>
  <si>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</si>
  <si>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</si>
  <si>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</si>
  <si>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</si>
  <si>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</si>
  <si>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</si>
  <si>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</si>
  <si>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</si>
  <si>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</si>
  <si>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</si>
  <si>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</si>
  <si>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</si>
  <si>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</si>
  <si>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</si>
  <si>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</si>
  <si>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</si>
  <si>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</si>
  <si>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</si>
  <si>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</si>
  <si>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</si>
  <si>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Mehr Spielpläne gibt’s auf www.kadmo.de - Der Seite für Turnierplanung!</t>
  </si>
  <si>
    <t>16. Internationale Rangsdorfer Handballwoche</t>
  </si>
  <si>
    <t>18./19.08.2013</t>
  </si>
  <si>
    <t>SV Lok Rangsdorf</t>
  </si>
  <si>
    <t>Frankfurter HC</t>
  </si>
  <si>
    <t>HSG Schlaubetal</t>
  </si>
  <si>
    <t>BSG Stahl Eisenhüttenstadt</t>
  </si>
  <si>
    <t>SV Koweg Görlitz</t>
  </si>
  <si>
    <t>weiblich B-Jugend</t>
  </si>
  <si>
    <t>Bäckerei Exner Cup</t>
  </si>
  <si>
    <t>HSV Wildau 1950 e.V.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</si>
</sst>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5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27" xfId="0" applyFont="1" applyBorder="1" applyAlignment="1" applyProtection="1">
      <alignment horizontal="left" shrinkToFit="1"/>
      <protection locked="0"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166" fontId="0" fillId="0" borderId="21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2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8" xfId="0" applyFont="1" applyBorder="1" applyAlignment="1" applyProtection="1">
      <alignment horizontal="left" shrinkToFit="1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866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90" zoomScaleNormal="90" zoomScalePageLayoutView="0" workbookViewId="0" topLeftCell="A10">
      <selection activeCell="CR27" sqref="CR27"/>
    </sheetView>
  </sheetViews>
  <sheetFormatPr defaultColWidth="1.7109375" defaultRowHeight="12.75"/>
  <cols>
    <col min="1" max="3" width="1.7109375" style="32" customWidth="1"/>
    <col min="4" max="8" width="1.7109375" style="32" hidden="1" customWidth="1"/>
    <col min="9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8" width="5.00390625" style="15" hidden="1" customWidth="1"/>
    <col min="69" max="69" width="2.28125" style="15" hidden="1" customWidth="1"/>
    <col min="70" max="70" width="2.8515625" style="15" hidden="1" customWidth="1"/>
    <col min="71" max="71" width="7.28125" style="15" hidden="1" customWidth="1"/>
    <col min="72" max="72" width="5.00390625" style="33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21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03" t="s">
        <v>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36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39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110" t="s">
        <v>29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39"/>
      <c r="Y6" s="169"/>
      <c r="Z6" s="169"/>
      <c r="AA6" s="169"/>
      <c r="AB6" s="169"/>
      <c r="AC6" s="169"/>
      <c r="AD6" s="169"/>
      <c r="AE6" s="169"/>
      <c r="AF6" s="16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39"/>
      <c r="AO8" s="39"/>
      <c r="AP8" s="39"/>
      <c r="AQ8" s="39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2" t="s">
        <v>0</v>
      </c>
      <c r="H10" s="176">
        <v>0.4166666666666667</v>
      </c>
      <c r="I10" s="176"/>
      <c r="J10" s="176"/>
      <c r="K10" s="176"/>
      <c r="L10" s="176"/>
      <c r="M10" s="43" t="s">
        <v>1</v>
      </c>
      <c r="N10" s="39"/>
      <c r="O10" s="39"/>
      <c r="P10" s="39"/>
      <c r="Q10" s="39"/>
      <c r="R10" s="39"/>
      <c r="S10" s="39"/>
      <c r="T10" s="42" t="s">
        <v>2</v>
      </c>
      <c r="U10" s="171">
        <v>1</v>
      </c>
      <c r="V10" s="171"/>
      <c r="W10" s="44" t="s">
        <v>26</v>
      </c>
      <c r="X10" s="172">
        <v>0.017361111111111112</v>
      </c>
      <c r="Y10" s="172"/>
      <c r="Z10" s="172"/>
      <c r="AA10" s="172"/>
      <c r="AB10" s="172"/>
      <c r="AC10" s="43" t="s">
        <v>3</v>
      </c>
      <c r="AD10" s="39"/>
      <c r="AE10" s="39"/>
      <c r="AF10" s="39"/>
      <c r="AG10" s="39"/>
      <c r="AH10" s="39"/>
      <c r="AI10" s="39"/>
      <c r="AJ10" s="39"/>
      <c r="AK10" s="42" t="s">
        <v>4</v>
      </c>
      <c r="AL10" s="172">
        <v>0.003472222222222222</v>
      </c>
      <c r="AM10" s="172"/>
      <c r="AN10" s="172"/>
      <c r="AO10" s="172"/>
      <c r="AP10" s="172"/>
      <c r="AQ10" s="43" t="s">
        <v>3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5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5"/>
    </row>
    <row r="12" spans="57:72" ht="6" customHeight="1">
      <c r="BE12" s="45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5"/>
    </row>
    <row r="13" spans="2:72" ht="12.75">
      <c r="B13" s="46" t="s">
        <v>5</v>
      </c>
      <c r="BE13" s="45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5"/>
    </row>
    <row r="14" spans="57:72" ht="6" customHeight="1" thickBot="1">
      <c r="BE14" s="45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5"/>
    </row>
    <row r="15" spans="15:72" ht="16.5" thickBot="1">
      <c r="O15" s="177" t="s">
        <v>21</v>
      </c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9"/>
      <c r="BE15" s="45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5"/>
    </row>
    <row r="16" spans="15:72" ht="15">
      <c r="O16" s="100" t="s">
        <v>6</v>
      </c>
      <c r="P16" s="101"/>
      <c r="Q16" s="97" t="s">
        <v>30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9"/>
      <c r="BE16" s="45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5"/>
    </row>
    <row r="17" spans="15:72" ht="15">
      <c r="O17" s="100" t="s">
        <v>7</v>
      </c>
      <c r="P17" s="101"/>
      <c r="Q17" s="97" t="s">
        <v>31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9"/>
      <c r="BE17" s="45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5"/>
    </row>
    <row r="18" spans="15:72" ht="15">
      <c r="O18" s="100" t="s">
        <v>8</v>
      </c>
      <c r="P18" s="101"/>
      <c r="Q18" s="97" t="s">
        <v>32</v>
      </c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9"/>
      <c r="BE18" s="45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5"/>
    </row>
    <row r="19" spans="15:72" ht="15">
      <c r="O19" s="100" t="s">
        <v>9</v>
      </c>
      <c r="P19" s="101"/>
      <c r="Q19" s="97" t="s">
        <v>33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9"/>
      <c r="BE19" s="45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5"/>
    </row>
    <row r="20" spans="15:72" ht="15">
      <c r="O20" s="100" t="s">
        <v>10</v>
      </c>
      <c r="P20" s="101"/>
      <c r="Q20" s="97" t="s">
        <v>37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9"/>
      <c r="BE20" s="45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5"/>
    </row>
    <row r="21" spans="15:41" ht="15.75" thickBot="1">
      <c r="O21" s="95" t="s">
        <v>20</v>
      </c>
      <c r="P21" s="96"/>
      <c r="Q21" s="173" t="s">
        <v>34</v>
      </c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</row>
    <row r="22" spans="15:41" ht="15">
      <c r="O22" s="47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72" ht="12.75">
      <c r="B23" s="46" t="s">
        <v>22</v>
      </c>
      <c r="BE23" s="45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5"/>
    </row>
    <row r="24" spans="57:72" ht="6" customHeight="1" thickBot="1">
      <c r="BE24" s="45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5"/>
    </row>
    <row r="25" spans="1:80" s="2" customFormat="1" ht="16.5" customHeight="1" thickBot="1">
      <c r="A25" s="49"/>
      <c r="B25" s="180" t="s">
        <v>11</v>
      </c>
      <c r="C25" s="181"/>
      <c r="D25" s="119"/>
      <c r="E25" s="115"/>
      <c r="F25" s="115"/>
      <c r="G25" s="115"/>
      <c r="H25" s="120"/>
      <c r="I25" s="119" t="s">
        <v>12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20"/>
      <c r="AW25" s="119" t="s">
        <v>15</v>
      </c>
      <c r="AX25" s="115"/>
      <c r="AY25" s="115"/>
      <c r="AZ25" s="115"/>
      <c r="BA25" s="120"/>
      <c r="BB25" s="164"/>
      <c r="BC25" s="165"/>
      <c r="BD25" s="49"/>
      <c r="BE25" s="50"/>
      <c r="BF25" s="9" t="s">
        <v>19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1"/>
      <c r="BU25" s="52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3"/>
      <c r="B26" s="162">
        <v>1</v>
      </c>
      <c r="C26" s="163"/>
      <c r="D26" s="166"/>
      <c r="E26" s="167"/>
      <c r="F26" s="167"/>
      <c r="G26" s="167"/>
      <c r="H26" s="168"/>
      <c r="I26" s="92" t="str">
        <f>$Q$16</f>
        <v>SV Lok Rangsdorf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54" t="s">
        <v>14</v>
      </c>
      <c r="AC26" s="92" t="str">
        <f>$Q$17</f>
        <v>Frankfurter HC</v>
      </c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150">
        <v>2</v>
      </c>
      <c r="AX26" s="151"/>
      <c r="AY26" s="54" t="s">
        <v>13</v>
      </c>
      <c r="AZ26" s="151">
        <v>16</v>
      </c>
      <c r="BA26" s="152"/>
      <c r="BB26" s="153"/>
      <c r="BC26" s="154"/>
      <c r="BD26" s="53"/>
      <c r="BE26" s="51"/>
      <c r="BF26" s="11">
        <f>IF(ISBLANK(AW26),"0",IF(AW26&gt;AZ26,2,IF(AW26=AZ26,1,0)))</f>
        <v>0</v>
      </c>
      <c r="BG26" s="11" t="s">
        <v>13</v>
      </c>
      <c r="BH26" s="11">
        <f>IF(ISBLANK(AZ26),"0",IF(AZ26&gt;AW26,2,IF(AZ26=AW26,1,0)))</f>
        <v>2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1"/>
      <c r="BU26" s="52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9"/>
      <c r="B27" s="105">
        <v>2</v>
      </c>
      <c r="C27" s="106"/>
      <c r="D27" s="107"/>
      <c r="E27" s="108"/>
      <c r="F27" s="108"/>
      <c r="G27" s="108"/>
      <c r="H27" s="109"/>
      <c r="I27" s="93" t="str">
        <f>$Q$18</f>
        <v>HSG Schlaubetal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55" t="s">
        <v>14</v>
      </c>
      <c r="AC27" s="93" t="str">
        <f>$Q$19</f>
        <v>BSG Stahl Eisenhüttenstadt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125">
        <v>10</v>
      </c>
      <c r="AX27" s="126"/>
      <c r="AY27" s="55" t="s">
        <v>13</v>
      </c>
      <c r="AZ27" s="126">
        <v>3</v>
      </c>
      <c r="BA27" s="127"/>
      <c r="BB27" s="131"/>
      <c r="BC27" s="132"/>
      <c r="BD27" s="49"/>
      <c r="BE27" s="51"/>
      <c r="BF27" s="11">
        <f aca="true" t="shared" si="0" ref="BF27:BF39">IF(ISBLANK(AW27),"0",IF(AW27&gt;AZ27,2,IF(AW27=AZ27,1,0)))</f>
        <v>2</v>
      </c>
      <c r="BG27" s="11" t="s">
        <v>13</v>
      </c>
      <c r="BH27" s="11">
        <f aca="true" t="shared" si="1" ref="BH27:BH40">IF(ISBLANK(AZ27),"0",IF(AZ27&gt;AW27,2,IF(AZ27=AW27,1,0)))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1"/>
      <c r="BU27" s="52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9"/>
      <c r="B28" s="158">
        <v>3</v>
      </c>
      <c r="C28" s="159"/>
      <c r="D28" s="122"/>
      <c r="E28" s="123"/>
      <c r="F28" s="123"/>
      <c r="G28" s="123"/>
      <c r="H28" s="124"/>
      <c r="I28" s="94" t="str">
        <f>$Q$20</f>
        <v>HSV Wildau 1950 e.V.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64" t="s">
        <v>14</v>
      </c>
      <c r="AC28" s="94" t="str">
        <f>$Q$21</f>
        <v>SV Koweg Görlitz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142">
        <v>9</v>
      </c>
      <c r="AX28" s="143"/>
      <c r="AY28" s="64" t="s">
        <v>13</v>
      </c>
      <c r="AZ28" s="143">
        <v>15</v>
      </c>
      <c r="BA28" s="144"/>
      <c r="BB28" s="145"/>
      <c r="BC28" s="146"/>
      <c r="BD28" s="49"/>
      <c r="BE28" s="51"/>
      <c r="BF28" s="11">
        <f t="shared" si="0"/>
        <v>0</v>
      </c>
      <c r="BG28" s="11" t="s">
        <v>13</v>
      </c>
      <c r="BH28" s="11">
        <f t="shared" si="1"/>
        <v>2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1"/>
      <c r="BU28" s="52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9"/>
      <c r="B29" s="162">
        <v>4</v>
      </c>
      <c r="C29" s="163"/>
      <c r="D29" s="147"/>
      <c r="E29" s="148"/>
      <c r="F29" s="148"/>
      <c r="G29" s="148"/>
      <c r="H29" s="149"/>
      <c r="I29" s="92" t="str">
        <f>$Q$16</f>
        <v>SV Lok Rangsdorf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54" t="s">
        <v>14</v>
      </c>
      <c r="AC29" s="92" t="str">
        <f>$Q$18</f>
        <v>HSG Schlaubetal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150">
        <v>10</v>
      </c>
      <c r="AX29" s="151"/>
      <c r="AY29" s="54" t="s">
        <v>13</v>
      </c>
      <c r="AZ29" s="151">
        <v>6</v>
      </c>
      <c r="BA29" s="152"/>
      <c r="BB29" s="153"/>
      <c r="BC29" s="154"/>
      <c r="BD29" s="49"/>
      <c r="BE29" s="51"/>
      <c r="BF29" s="11">
        <f t="shared" si="0"/>
        <v>2</v>
      </c>
      <c r="BG29" s="11" t="s">
        <v>13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1"/>
      <c r="BU29" s="52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9"/>
      <c r="B30" s="105">
        <v>5</v>
      </c>
      <c r="C30" s="106"/>
      <c r="D30" s="107"/>
      <c r="E30" s="108"/>
      <c r="F30" s="108"/>
      <c r="G30" s="108"/>
      <c r="H30" s="109"/>
      <c r="I30" s="93" t="str">
        <f>$Q$17</f>
        <v>Frankfurter HC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55" t="s">
        <v>14</v>
      </c>
      <c r="AC30" s="93" t="str">
        <f>$Q$20</f>
        <v>HSV Wildau 1950 e.V.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125">
        <v>18</v>
      </c>
      <c r="AX30" s="126"/>
      <c r="AY30" s="55" t="s">
        <v>13</v>
      </c>
      <c r="AZ30" s="126">
        <v>5</v>
      </c>
      <c r="BA30" s="127"/>
      <c r="BB30" s="131"/>
      <c r="BC30" s="132"/>
      <c r="BD30" s="49"/>
      <c r="BE30" s="51"/>
      <c r="BF30" s="11">
        <f t="shared" si="0"/>
        <v>2</v>
      </c>
      <c r="BG30" s="11" t="s">
        <v>13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1"/>
      <c r="BU30" s="52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9"/>
      <c r="B31" s="158">
        <v>6</v>
      </c>
      <c r="C31" s="159"/>
      <c r="D31" s="122"/>
      <c r="E31" s="123"/>
      <c r="F31" s="123"/>
      <c r="G31" s="123"/>
      <c r="H31" s="124"/>
      <c r="I31" s="94" t="str">
        <f>$Q$19</f>
        <v>BSG Stahl Eisenhüttenstadt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64" t="s">
        <v>14</v>
      </c>
      <c r="AC31" s="94" t="str">
        <f>$Q$21</f>
        <v>SV Koweg Görlitz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142">
        <v>4</v>
      </c>
      <c r="AX31" s="143"/>
      <c r="AY31" s="64" t="s">
        <v>13</v>
      </c>
      <c r="AZ31" s="143">
        <v>17</v>
      </c>
      <c r="BA31" s="144"/>
      <c r="BB31" s="145"/>
      <c r="BC31" s="146"/>
      <c r="BD31" s="49"/>
      <c r="BE31" s="51"/>
      <c r="BF31" s="11">
        <f t="shared" si="0"/>
        <v>0</v>
      </c>
      <c r="BG31" s="11" t="s">
        <v>13</v>
      </c>
      <c r="BH31" s="11">
        <f t="shared" si="1"/>
        <v>2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1"/>
      <c r="BU31" s="52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9"/>
      <c r="B32" s="162">
        <v>7</v>
      </c>
      <c r="C32" s="163"/>
      <c r="D32" s="147"/>
      <c r="E32" s="148"/>
      <c r="F32" s="148"/>
      <c r="G32" s="148"/>
      <c r="H32" s="149"/>
      <c r="I32" s="92" t="str">
        <f>$Q$20</f>
        <v>HSV Wildau 1950 e.V.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54" t="s">
        <v>14</v>
      </c>
      <c r="AC32" s="92" t="str">
        <f>$Q$16</f>
        <v>SV Lok Rangsdorf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150">
        <v>9</v>
      </c>
      <c r="AX32" s="151"/>
      <c r="AY32" s="54" t="s">
        <v>13</v>
      </c>
      <c r="AZ32" s="151">
        <v>5</v>
      </c>
      <c r="BA32" s="152"/>
      <c r="BB32" s="153"/>
      <c r="BC32" s="154"/>
      <c r="BD32" s="49"/>
      <c r="BE32" s="51"/>
      <c r="BF32" s="11">
        <f t="shared" si="0"/>
        <v>2</v>
      </c>
      <c r="BG32" s="11" t="s">
        <v>13</v>
      </c>
      <c r="BH32" s="11">
        <f t="shared" si="1"/>
        <v>0</v>
      </c>
      <c r="BI32" s="20"/>
      <c r="BJ32" s="20"/>
      <c r="BK32" s="22"/>
      <c r="BL32" s="22"/>
      <c r="BM32" s="23" t="str">
        <f>$Q$17</f>
        <v>Frankfurter HC</v>
      </c>
      <c r="BN32" s="24">
        <f>COUNT($AZ$26,$AW$30,$AW$33,$AZ$36,$AW$39)</f>
        <v>5</v>
      </c>
      <c r="BO32" s="24">
        <f>SUM($BH$26+$BF$30+$BF$33+$BH$36+$BF$39)</f>
        <v>10</v>
      </c>
      <c r="BP32" s="24">
        <f>SUM($AZ$26+$AW$30+$AW$33+$AZ$36+$AW$39)</f>
        <v>76</v>
      </c>
      <c r="BQ32" s="25" t="s">
        <v>13</v>
      </c>
      <c r="BR32" s="24">
        <f>SUM($AW$26+$AZ$30+$AZ$33+$AW$36+$AZ$39)</f>
        <v>20</v>
      </c>
      <c r="BS32" s="26">
        <f aca="true" t="shared" si="2" ref="BS32:BS37">SUM(BP32-BR32)</f>
        <v>56</v>
      </c>
      <c r="BT32" s="50"/>
      <c r="BU32" s="52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9"/>
      <c r="B33" s="105">
        <v>8</v>
      </c>
      <c r="C33" s="106"/>
      <c r="D33" s="107"/>
      <c r="E33" s="108"/>
      <c r="F33" s="108"/>
      <c r="G33" s="108"/>
      <c r="H33" s="109"/>
      <c r="I33" s="93" t="str">
        <f>$Q$17</f>
        <v>Frankfurter HC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55" t="s">
        <v>14</v>
      </c>
      <c r="AC33" s="93" t="str">
        <f>$Q$19</f>
        <v>BSG Stahl Eisenhüttenstadt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125">
        <v>17</v>
      </c>
      <c r="AX33" s="126"/>
      <c r="AY33" s="55" t="s">
        <v>13</v>
      </c>
      <c r="AZ33" s="126">
        <v>1</v>
      </c>
      <c r="BA33" s="127"/>
      <c r="BB33" s="131"/>
      <c r="BC33" s="132"/>
      <c r="BD33" s="49"/>
      <c r="BE33" s="50"/>
      <c r="BF33" s="11">
        <f t="shared" si="0"/>
        <v>2</v>
      </c>
      <c r="BG33" s="12" t="s">
        <v>13</v>
      </c>
      <c r="BH33" s="11">
        <f t="shared" si="1"/>
        <v>0</v>
      </c>
      <c r="BI33" s="27"/>
      <c r="BJ33" s="27"/>
      <c r="BK33" s="22"/>
      <c r="BL33" s="22"/>
      <c r="BM33" s="28" t="str">
        <f>$Q$21</f>
        <v>SV Koweg Görlitz</v>
      </c>
      <c r="BN33" s="24">
        <f>COUNT($AZ$28,$AZ$31,$AW$34,$AW$36,$AW$38)</f>
        <v>5</v>
      </c>
      <c r="BO33" s="24">
        <f>SUM($BH$28+$BH$31+$BF$34+$BF$36+$BF$38)</f>
        <v>8</v>
      </c>
      <c r="BP33" s="24">
        <f>SUM($AZ$28+$AZ$31+$AW$34+$AW$36+$AW$38)</f>
        <v>80</v>
      </c>
      <c r="BQ33" s="25" t="s">
        <v>13</v>
      </c>
      <c r="BR33" s="24">
        <f>SUM($AW$28+$AW$31+$AZ$34+$AZ$36+$AZ$38)</f>
        <v>39</v>
      </c>
      <c r="BS33" s="29">
        <f t="shared" si="2"/>
        <v>41</v>
      </c>
      <c r="BT33" s="50"/>
      <c r="BU33" s="52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9"/>
      <c r="B34" s="158">
        <v>9</v>
      </c>
      <c r="C34" s="159"/>
      <c r="D34" s="122"/>
      <c r="E34" s="123"/>
      <c r="F34" s="123"/>
      <c r="G34" s="123"/>
      <c r="H34" s="124"/>
      <c r="I34" s="155" t="str">
        <f>$Q$21</f>
        <v>SV Koweg Görlitz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64" t="s">
        <v>14</v>
      </c>
      <c r="AC34" s="94" t="str">
        <f>$Q$18</f>
        <v>HSG Schlaubetal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142">
        <v>20</v>
      </c>
      <c r="AX34" s="143"/>
      <c r="AY34" s="64" t="s">
        <v>13</v>
      </c>
      <c r="AZ34" s="143">
        <v>7</v>
      </c>
      <c r="BA34" s="144"/>
      <c r="BB34" s="145"/>
      <c r="BC34" s="146"/>
      <c r="BD34" s="49"/>
      <c r="BE34" s="50"/>
      <c r="BF34" s="11">
        <f t="shared" si="0"/>
        <v>2</v>
      </c>
      <c r="BG34" s="12" t="s">
        <v>13</v>
      </c>
      <c r="BH34" s="11">
        <f t="shared" si="1"/>
        <v>0</v>
      </c>
      <c r="BI34" s="27"/>
      <c r="BJ34" s="27"/>
      <c r="BK34" s="22"/>
      <c r="BL34" s="22"/>
      <c r="BM34" s="28" t="str">
        <f>$Q$20</f>
        <v>HSV Wildau 1950 e.V.</v>
      </c>
      <c r="BN34" s="24">
        <f>COUNT($AW$28,$AZ$30,$AW$32,$AZ$37,$AZ$40)</f>
        <v>5</v>
      </c>
      <c r="BO34" s="24">
        <f>SUM($BF$28+$BH$30+$BF$32+$BH$37+$BH$40)</f>
        <v>6</v>
      </c>
      <c r="BP34" s="24">
        <f>SUM($AW$28+$AZ$30+$AW$32+$AZ$37+$AZ$40)</f>
        <v>36</v>
      </c>
      <c r="BQ34" s="25" t="s">
        <v>13</v>
      </c>
      <c r="BR34" s="24">
        <f>SUM($AZ$28+$AW$30+$AZ$32+$AW$37+$AW$40)</f>
        <v>46</v>
      </c>
      <c r="BS34" s="29">
        <f t="shared" si="2"/>
        <v>-10</v>
      </c>
      <c r="BT34" s="50"/>
      <c r="BU34" s="52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9"/>
      <c r="B35" s="162">
        <v>10</v>
      </c>
      <c r="C35" s="163"/>
      <c r="D35" s="147"/>
      <c r="E35" s="148"/>
      <c r="F35" s="148"/>
      <c r="G35" s="148"/>
      <c r="H35" s="149"/>
      <c r="I35" s="92" t="str">
        <f>$Q$16</f>
        <v>SV Lok Rangsdorf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54" t="s">
        <v>14</v>
      </c>
      <c r="AC35" s="92" t="str">
        <f>$Q$19</f>
        <v>BSG Stahl Eisenhüttenstadt</v>
      </c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150">
        <v>8</v>
      </c>
      <c r="AX35" s="151"/>
      <c r="AY35" s="54" t="s">
        <v>13</v>
      </c>
      <c r="AZ35" s="151">
        <v>4</v>
      </c>
      <c r="BA35" s="152"/>
      <c r="BB35" s="153"/>
      <c r="BC35" s="154"/>
      <c r="BD35" s="49"/>
      <c r="BE35" s="50"/>
      <c r="BF35" s="11">
        <f t="shared" si="0"/>
        <v>2</v>
      </c>
      <c r="BG35" s="12" t="s">
        <v>13</v>
      </c>
      <c r="BH35" s="11">
        <f t="shared" si="1"/>
        <v>0</v>
      </c>
      <c r="BI35" s="27"/>
      <c r="BJ35" s="27"/>
      <c r="BK35" s="22"/>
      <c r="BL35" s="22"/>
      <c r="BM35" s="28" t="str">
        <f>$Q$16</f>
        <v>SV Lok Rangsdorf</v>
      </c>
      <c r="BN35" s="24">
        <f>COUNT($AW$26,$AW$29,$AZ$32,$AW$35,$AZ$38)</f>
        <v>5</v>
      </c>
      <c r="BO35" s="24">
        <f>SUM($BF$26+$BF$29+$BH$32+$BF$35+$BH$38)</f>
        <v>4</v>
      </c>
      <c r="BP35" s="24">
        <f>SUM($AW$26+$AW$29+$AZ$32+$AW$35+$AZ$38)</f>
        <v>32</v>
      </c>
      <c r="BQ35" s="25" t="s">
        <v>13</v>
      </c>
      <c r="BR35" s="24">
        <f>SUM($AZ$26+$AZ$29+$AW$32+$AZ$35+$AW$38)</f>
        <v>54</v>
      </c>
      <c r="BS35" s="29">
        <f t="shared" si="2"/>
        <v>-22</v>
      </c>
      <c r="BT35" s="50"/>
      <c r="BU35" s="52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9"/>
      <c r="B36" s="105">
        <v>11</v>
      </c>
      <c r="C36" s="106"/>
      <c r="D36" s="107"/>
      <c r="E36" s="108"/>
      <c r="F36" s="108"/>
      <c r="G36" s="108"/>
      <c r="H36" s="109"/>
      <c r="I36" s="93" t="str">
        <f>$Q$21</f>
        <v>SV Koweg Görlitz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55" t="s">
        <v>14</v>
      </c>
      <c r="AC36" s="93" t="str">
        <f>$Q$17</f>
        <v>Frankfurter HC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125">
        <v>9</v>
      </c>
      <c r="AX36" s="126"/>
      <c r="AY36" s="55" t="s">
        <v>13</v>
      </c>
      <c r="AZ36" s="126">
        <v>12</v>
      </c>
      <c r="BA36" s="127"/>
      <c r="BB36" s="131"/>
      <c r="BC36" s="132"/>
      <c r="BD36" s="49"/>
      <c r="BE36" s="50"/>
      <c r="BF36" s="11">
        <f t="shared" si="0"/>
        <v>0</v>
      </c>
      <c r="BG36" s="12" t="s">
        <v>13</v>
      </c>
      <c r="BH36" s="11">
        <f t="shared" si="1"/>
        <v>2</v>
      </c>
      <c r="BI36" s="27"/>
      <c r="BJ36" s="27"/>
      <c r="BK36" s="22"/>
      <c r="BL36" s="22"/>
      <c r="BM36" s="28" t="str">
        <f>$Q$18</f>
        <v>HSG Schlaubetal</v>
      </c>
      <c r="BN36" s="24">
        <f>COUNT($AW$27,$AZ$29,$AZ$34,$AW$37,$AZ$39)</f>
        <v>5</v>
      </c>
      <c r="BO36" s="24">
        <f>SUM($BF$27+$BH$29+$BH$34+$BF$37+$BH$39)</f>
        <v>2</v>
      </c>
      <c r="BP36" s="24">
        <f>SUM($AW$27+$AZ$29+$AZ$34+$AW$37+$AZ$39)</f>
        <v>30</v>
      </c>
      <c r="BQ36" s="25" t="s">
        <v>13</v>
      </c>
      <c r="BR36" s="24">
        <f>SUM($AZ$27+$AW$29+$AW$34+$AZ$37+$AW$39)</f>
        <v>53</v>
      </c>
      <c r="BS36" s="29">
        <f t="shared" si="2"/>
        <v>-23</v>
      </c>
      <c r="BT36" s="50"/>
      <c r="BU36" s="52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9"/>
      <c r="B37" s="158">
        <v>12</v>
      </c>
      <c r="C37" s="159"/>
      <c r="D37" s="122"/>
      <c r="E37" s="123"/>
      <c r="F37" s="123"/>
      <c r="G37" s="123"/>
      <c r="H37" s="124"/>
      <c r="I37" s="94" t="str">
        <f>$Q$18</f>
        <v>HSG Schlaubetal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64" t="s">
        <v>14</v>
      </c>
      <c r="AC37" s="94" t="str">
        <f>$Q$20</f>
        <v>HSV Wildau 1950 e.V.</v>
      </c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142">
        <v>4</v>
      </c>
      <c r="AX37" s="143"/>
      <c r="AY37" s="64" t="s">
        <v>13</v>
      </c>
      <c r="AZ37" s="143">
        <v>7</v>
      </c>
      <c r="BA37" s="144"/>
      <c r="BB37" s="145"/>
      <c r="BC37" s="146"/>
      <c r="BD37" s="49"/>
      <c r="BE37" s="50"/>
      <c r="BF37" s="11">
        <f t="shared" si="0"/>
        <v>0</v>
      </c>
      <c r="BG37" s="12" t="s">
        <v>13</v>
      </c>
      <c r="BH37" s="11">
        <f t="shared" si="1"/>
        <v>2</v>
      </c>
      <c r="BI37" s="27"/>
      <c r="BJ37" s="27"/>
      <c r="BK37" s="27"/>
      <c r="BL37" s="27"/>
      <c r="BM37" s="28" t="str">
        <f>$Q$19</f>
        <v>BSG Stahl Eisenhüttenstadt</v>
      </c>
      <c r="BN37" s="24">
        <f>COUNT($AZ$27,$AW$31,$AZ$33,$AZ$35,$AW$40)</f>
        <v>5</v>
      </c>
      <c r="BO37" s="24">
        <f>SUM($BH$27+$BF$31+$BH$33+$BH$35+$BF$40)</f>
        <v>0</v>
      </c>
      <c r="BP37" s="24">
        <f>SUM($AZ$27+$AW$31+$AZ$33+$AZ$35+$AW$40)</f>
        <v>16</v>
      </c>
      <c r="BQ37" s="25" t="s">
        <v>13</v>
      </c>
      <c r="BR37" s="24">
        <f>SUM($AW$27+$AZ$31+$AW$33+$AW$35+$AZ$40)</f>
        <v>58</v>
      </c>
      <c r="BS37" s="29">
        <f t="shared" si="2"/>
        <v>-42</v>
      </c>
      <c r="BT37" s="50"/>
      <c r="BU37" s="52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9"/>
      <c r="B38" s="160">
        <v>13</v>
      </c>
      <c r="C38" s="161"/>
      <c r="D38" s="138"/>
      <c r="E38" s="139"/>
      <c r="F38" s="139"/>
      <c r="G38" s="139"/>
      <c r="H38" s="140"/>
      <c r="I38" s="141" t="str">
        <f>$Q$21</f>
        <v>SV Koweg Görlitz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63" t="s">
        <v>14</v>
      </c>
      <c r="AC38" s="141" t="str">
        <f>$Q$16</f>
        <v>SV Lok Rangsdorf</v>
      </c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33">
        <v>19</v>
      </c>
      <c r="AX38" s="134"/>
      <c r="AY38" s="63" t="s">
        <v>13</v>
      </c>
      <c r="AZ38" s="134">
        <v>7</v>
      </c>
      <c r="BA38" s="135"/>
      <c r="BB38" s="136"/>
      <c r="BC38" s="137"/>
      <c r="BD38" s="49"/>
      <c r="BE38" s="50"/>
      <c r="BF38" s="11">
        <f t="shared" si="0"/>
        <v>2</v>
      </c>
      <c r="BG38" s="12" t="s">
        <v>13</v>
      </c>
      <c r="BH38" s="11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0"/>
      <c r="BU38" s="52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9"/>
      <c r="B39" s="105">
        <v>14</v>
      </c>
      <c r="C39" s="106"/>
      <c r="D39" s="107"/>
      <c r="E39" s="108"/>
      <c r="F39" s="108"/>
      <c r="G39" s="108"/>
      <c r="H39" s="109"/>
      <c r="I39" s="93" t="str">
        <f>$Q$17</f>
        <v>Frankfurter HC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55" t="s">
        <v>14</v>
      </c>
      <c r="AC39" s="93" t="str">
        <f>$Q$18</f>
        <v>HSG Schlaubetal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125">
        <v>13</v>
      </c>
      <c r="AX39" s="126"/>
      <c r="AY39" s="55" t="s">
        <v>13</v>
      </c>
      <c r="AZ39" s="126">
        <v>3</v>
      </c>
      <c r="BA39" s="127"/>
      <c r="BB39" s="131"/>
      <c r="BC39" s="132"/>
      <c r="BD39" s="49"/>
      <c r="BE39" s="50"/>
      <c r="BF39" s="11">
        <f t="shared" si="0"/>
        <v>2</v>
      </c>
      <c r="BG39" s="12" t="s">
        <v>13</v>
      </c>
      <c r="BH39" s="11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0"/>
      <c r="BU39" s="52"/>
      <c r="BV39" s="7"/>
      <c r="CB39" s="7"/>
    </row>
    <row r="40" spans="1:80" s="2" customFormat="1" ht="18" customHeight="1" thickBot="1">
      <c r="A40" s="49"/>
      <c r="B40" s="156">
        <v>15</v>
      </c>
      <c r="C40" s="157"/>
      <c r="D40" s="122"/>
      <c r="E40" s="123"/>
      <c r="F40" s="123"/>
      <c r="G40" s="123"/>
      <c r="H40" s="124"/>
      <c r="I40" s="118" t="str">
        <f>$Q$19</f>
        <v>BSG Stahl Eisenhüttenstadt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56" t="s">
        <v>14</v>
      </c>
      <c r="AC40" s="118" t="str">
        <f>$Q$20</f>
        <v>HSV Wildau 1950 e.V.</v>
      </c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28">
        <v>4</v>
      </c>
      <c r="AX40" s="129"/>
      <c r="AY40" s="56" t="s">
        <v>13</v>
      </c>
      <c r="AZ40" s="129">
        <v>6</v>
      </c>
      <c r="BA40" s="130"/>
      <c r="BB40" s="116"/>
      <c r="BC40" s="117"/>
      <c r="BD40" s="49"/>
      <c r="BE40" s="50"/>
      <c r="BF40" s="11">
        <f>IF(ISBLANK(AW40),"0",IF(AW40&gt;AZ40,2,IF(AW40=AZ40,1,0)))</f>
        <v>0</v>
      </c>
      <c r="BG40" s="12" t="s">
        <v>13</v>
      </c>
      <c r="BH40" s="11">
        <f t="shared" si="1"/>
        <v>2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0"/>
      <c r="BU40" s="52"/>
      <c r="BV40" s="7"/>
      <c r="CB40" s="7"/>
    </row>
    <row r="41" spans="1:80" s="2" customFormat="1" ht="11.25" customHeight="1">
      <c r="A41" s="4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9"/>
      <c r="BE41" s="50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0"/>
      <c r="BU41" s="52"/>
      <c r="BV41" s="7"/>
      <c r="CB41" s="7"/>
    </row>
    <row r="42" spans="1:80" s="2" customFormat="1" ht="18" customHeight="1">
      <c r="A42" s="49"/>
      <c r="B42" s="32"/>
      <c r="C42" s="46" t="s">
        <v>23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9"/>
      <c r="BE42" s="50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0"/>
      <c r="BU42" s="52"/>
      <c r="BV42" s="7"/>
      <c r="CB42" s="7"/>
    </row>
    <row r="43" spans="1:80" s="2" customFormat="1" ht="6" customHeight="1" thickBot="1">
      <c r="A43" s="4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9"/>
      <c r="BE43" s="50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0"/>
      <c r="BU43" s="52"/>
      <c r="BV43" s="7"/>
      <c r="CB43" s="7"/>
    </row>
    <row r="44" spans="1:80" s="2" customFormat="1" ht="18" customHeight="1" thickBot="1">
      <c r="A44" s="49"/>
      <c r="B44" s="32"/>
      <c r="C44" s="32"/>
      <c r="D44" s="32"/>
      <c r="E44" s="32"/>
      <c r="F44" s="32"/>
      <c r="G44" s="32"/>
      <c r="H44" s="32"/>
      <c r="I44" s="114" t="s">
        <v>25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9" t="s">
        <v>24</v>
      </c>
      <c r="AJ44" s="115"/>
      <c r="AK44" s="120"/>
      <c r="AL44" s="115" t="s">
        <v>16</v>
      </c>
      <c r="AM44" s="115"/>
      <c r="AN44" s="115"/>
      <c r="AO44" s="119" t="s">
        <v>17</v>
      </c>
      <c r="AP44" s="115"/>
      <c r="AQ44" s="115"/>
      <c r="AR44" s="115"/>
      <c r="AS44" s="120"/>
      <c r="AT44" s="115" t="s">
        <v>18</v>
      </c>
      <c r="AU44" s="115"/>
      <c r="AV44" s="121"/>
      <c r="AW44" s="32"/>
      <c r="AX44" s="32"/>
      <c r="AY44" s="32"/>
      <c r="AZ44" s="32"/>
      <c r="BA44" s="32"/>
      <c r="BB44" s="32"/>
      <c r="BC44" s="32"/>
      <c r="BD44" s="49"/>
      <c r="BE44" s="50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0"/>
      <c r="BU44" s="52"/>
      <c r="BV44" s="7"/>
      <c r="BW44" s="7"/>
      <c r="BX44" s="7"/>
      <c r="BY44" s="7"/>
      <c r="BZ44" s="7"/>
      <c r="CA44" s="7"/>
      <c r="CB44" s="7"/>
    </row>
    <row r="45" spans="9:72" ht="19.5" customHeight="1">
      <c r="I45" s="88" t="s">
        <v>6</v>
      </c>
      <c r="J45" s="89"/>
      <c r="K45" s="90" t="str">
        <f>$BM$32</f>
        <v>Frankfurter HC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0">
        <f>$BN$32</f>
        <v>5</v>
      </c>
      <c r="AJ45" s="79"/>
      <c r="AK45" s="91"/>
      <c r="AL45" s="79">
        <f>$BO$32</f>
        <v>10</v>
      </c>
      <c r="AM45" s="79"/>
      <c r="AN45" s="79"/>
      <c r="AO45" s="80">
        <f>$BP$32</f>
        <v>76</v>
      </c>
      <c r="AP45" s="79"/>
      <c r="AQ45" s="57" t="s">
        <v>13</v>
      </c>
      <c r="AR45" s="81">
        <f>$BR$32</f>
        <v>20</v>
      </c>
      <c r="AS45" s="82"/>
      <c r="AT45" s="83">
        <f>$BS$32</f>
        <v>56</v>
      </c>
      <c r="AU45" s="83"/>
      <c r="AV45" s="84"/>
      <c r="BE45" s="45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5"/>
    </row>
    <row r="46" spans="9:48" ht="19.5" customHeight="1">
      <c r="I46" s="85" t="s">
        <v>7</v>
      </c>
      <c r="J46" s="86"/>
      <c r="K46" s="87" t="str">
        <f>$BM$33</f>
        <v>SV Koweg Görlitz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78">
        <f>$BN$33</f>
        <v>5</v>
      </c>
      <c r="AJ46" s="76"/>
      <c r="AK46" s="77"/>
      <c r="AL46" s="76">
        <f>$BO$33</f>
        <v>8</v>
      </c>
      <c r="AM46" s="76"/>
      <c r="AN46" s="76"/>
      <c r="AO46" s="78">
        <f>$BP$33</f>
        <v>80</v>
      </c>
      <c r="AP46" s="76"/>
      <c r="AQ46" s="58" t="s">
        <v>13</v>
      </c>
      <c r="AR46" s="76">
        <f>$BR$33</f>
        <v>39</v>
      </c>
      <c r="AS46" s="77"/>
      <c r="AT46" s="68">
        <f>$BS$33</f>
        <v>41</v>
      </c>
      <c r="AU46" s="68"/>
      <c r="AV46" s="69"/>
    </row>
    <row r="47" spans="9:72" ht="19.5" customHeight="1">
      <c r="I47" s="85" t="s">
        <v>8</v>
      </c>
      <c r="J47" s="86"/>
      <c r="K47" s="87" t="str">
        <f>$BM$34</f>
        <v>HSV Wildau 1950 e.V.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78">
        <f>$BN$34</f>
        <v>5</v>
      </c>
      <c r="AJ47" s="76"/>
      <c r="AK47" s="77"/>
      <c r="AL47" s="76">
        <f>$BO$34</f>
        <v>6</v>
      </c>
      <c r="AM47" s="76"/>
      <c r="AN47" s="76"/>
      <c r="AO47" s="78">
        <f>$BP$34</f>
        <v>36</v>
      </c>
      <c r="AP47" s="76"/>
      <c r="AQ47" s="58" t="s">
        <v>13</v>
      </c>
      <c r="AR47" s="76">
        <f>$BR$34</f>
        <v>46</v>
      </c>
      <c r="AS47" s="77"/>
      <c r="AT47" s="68">
        <f>$BS$34</f>
        <v>-10</v>
      </c>
      <c r="AU47" s="68"/>
      <c r="AV47" s="69"/>
      <c r="BE47" s="45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5"/>
    </row>
    <row r="48" spans="9:72" ht="19.5" customHeight="1">
      <c r="I48" s="85" t="s">
        <v>9</v>
      </c>
      <c r="J48" s="86"/>
      <c r="K48" s="87" t="str">
        <f>$BM$35</f>
        <v>SV Lok Rangsdorf</v>
      </c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78">
        <f>$BN$35</f>
        <v>5</v>
      </c>
      <c r="AJ48" s="76"/>
      <c r="AK48" s="77"/>
      <c r="AL48" s="76">
        <f>$BO$35</f>
        <v>4</v>
      </c>
      <c r="AM48" s="76"/>
      <c r="AN48" s="76"/>
      <c r="AO48" s="78">
        <f>$BP$35</f>
        <v>32</v>
      </c>
      <c r="AP48" s="76"/>
      <c r="AQ48" s="58" t="s">
        <v>13</v>
      </c>
      <c r="AR48" s="76">
        <f>$BR$35</f>
        <v>54</v>
      </c>
      <c r="AS48" s="77"/>
      <c r="AT48" s="68">
        <f>$BS$35</f>
        <v>-22</v>
      </c>
      <c r="AU48" s="68"/>
      <c r="AV48" s="69"/>
      <c r="BE48" s="45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5"/>
    </row>
    <row r="49" spans="1:80" s="4" customFormat="1" ht="19.5" customHeight="1">
      <c r="A49" s="59"/>
      <c r="B49" s="32"/>
      <c r="C49" s="32"/>
      <c r="D49" s="32"/>
      <c r="E49" s="32"/>
      <c r="F49" s="32"/>
      <c r="G49" s="32"/>
      <c r="H49" s="32"/>
      <c r="I49" s="85" t="s">
        <v>10</v>
      </c>
      <c r="J49" s="86"/>
      <c r="K49" s="87" t="str">
        <f>$BM$36</f>
        <v>HSG Schlaubetal</v>
      </c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78">
        <f>$BN$36</f>
        <v>5</v>
      </c>
      <c r="AJ49" s="76"/>
      <c r="AK49" s="77"/>
      <c r="AL49" s="76">
        <f>$BO$36</f>
        <v>2</v>
      </c>
      <c r="AM49" s="76"/>
      <c r="AN49" s="76"/>
      <c r="AO49" s="78">
        <f>$BP$36</f>
        <v>30</v>
      </c>
      <c r="AP49" s="76"/>
      <c r="AQ49" s="58" t="s">
        <v>13</v>
      </c>
      <c r="AR49" s="76">
        <f>$BR$36</f>
        <v>53</v>
      </c>
      <c r="AS49" s="77"/>
      <c r="AT49" s="68">
        <f>$BS$36</f>
        <v>-23</v>
      </c>
      <c r="AU49" s="68"/>
      <c r="AV49" s="69"/>
      <c r="AW49" s="32"/>
      <c r="AX49" s="32"/>
      <c r="AY49" s="32"/>
      <c r="AZ49" s="32"/>
      <c r="BA49" s="32"/>
      <c r="BB49" s="32"/>
      <c r="BC49" s="32"/>
      <c r="BD49" s="59"/>
      <c r="BE49" s="6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0"/>
      <c r="BU49" s="61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2" t="s">
        <v>20</v>
      </c>
      <c r="J50" s="113"/>
      <c r="K50" s="70" t="str">
        <f>$BM$37</f>
        <v>BSG Stahl Eisenhüttenstadt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>
        <f>$BN$37</f>
        <v>5</v>
      </c>
      <c r="AJ50" s="72"/>
      <c r="AK50" s="73"/>
      <c r="AL50" s="72">
        <f>$BO$37</f>
        <v>0</v>
      </c>
      <c r="AM50" s="72"/>
      <c r="AN50" s="72"/>
      <c r="AO50" s="71">
        <f>$BP$37</f>
        <v>16</v>
      </c>
      <c r="AP50" s="72"/>
      <c r="AQ50" s="62" t="s">
        <v>13</v>
      </c>
      <c r="AR50" s="72">
        <f>$BR$37</f>
        <v>58</v>
      </c>
      <c r="AS50" s="73"/>
      <c r="AT50" s="74">
        <f>$BS$37</f>
        <v>-42</v>
      </c>
      <c r="AU50" s="74"/>
      <c r="AV50" s="75"/>
    </row>
    <row r="51" spans="27:30" ht="12.75">
      <c r="AA51" s="49"/>
      <c r="AB51" s="49"/>
      <c r="AC51" s="49"/>
      <c r="AD51" s="49"/>
    </row>
    <row r="52" spans="27:30" ht="12.75">
      <c r="AA52" s="49"/>
      <c r="AB52" s="49"/>
      <c r="AC52" s="49"/>
      <c r="AD52" s="49"/>
    </row>
    <row r="53" spans="5:30" ht="12.75">
      <c r="E53" s="32" t="s">
        <v>27</v>
      </c>
      <c r="AA53" s="49"/>
      <c r="AB53" s="49"/>
      <c r="AC53" s="49"/>
      <c r="AD53" s="49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B25:C25"/>
    <mergeCell ref="B26:C26"/>
    <mergeCell ref="BB26:BC26"/>
    <mergeCell ref="AW26:AX26"/>
    <mergeCell ref="AZ26:BA26"/>
    <mergeCell ref="AW27:AX27"/>
    <mergeCell ref="AZ27:BA27"/>
    <mergeCell ref="BB27:BC27"/>
    <mergeCell ref="AC26:AV26"/>
    <mergeCell ref="AL10:AP10"/>
    <mergeCell ref="X10:AB10"/>
    <mergeCell ref="Q21:AO21"/>
    <mergeCell ref="O19:P19"/>
    <mergeCell ref="H10:L10"/>
    <mergeCell ref="O15:AO15"/>
    <mergeCell ref="O16:P16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I28:AA28"/>
    <mergeCell ref="I29:AA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I44:AH44"/>
    <mergeCell ref="BB40:BC40"/>
    <mergeCell ref="AC40:AV40"/>
    <mergeCell ref="AI44:AK44"/>
    <mergeCell ref="AL44:AN44"/>
    <mergeCell ref="AO44:AS44"/>
    <mergeCell ref="AT44:AV44"/>
    <mergeCell ref="I50:J50"/>
    <mergeCell ref="K49:AH49"/>
    <mergeCell ref="AI49:AK49"/>
    <mergeCell ref="AL49:AN49"/>
    <mergeCell ref="AO49:AP49"/>
    <mergeCell ref="I49:J49"/>
    <mergeCell ref="I27:AA27"/>
    <mergeCell ref="A2:AP2"/>
    <mergeCell ref="A3:AP3"/>
    <mergeCell ref="A4:AP4"/>
    <mergeCell ref="B27:C27"/>
    <mergeCell ref="D27:H27"/>
    <mergeCell ref="K6:W6"/>
    <mergeCell ref="Y6:AF6"/>
    <mergeCell ref="B8:AM8"/>
    <mergeCell ref="U10:V10"/>
    <mergeCell ref="I30:AA30"/>
    <mergeCell ref="O21:P21"/>
    <mergeCell ref="Q16:AO16"/>
    <mergeCell ref="Q17:AO17"/>
    <mergeCell ref="Q18:AO18"/>
    <mergeCell ref="Q19:AO19"/>
    <mergeCell ref="Q20:AO20"/>
    <mergeCell ref="O20:P20"/>
    <mergeCell ref="O17:P17"/>
    <mergeCell ref="O18:P18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O48:AP48"/>
    <mergeCell ref="AR48:AS48"/>
    <mergeCell ref="AT48:AV48"/>
    <mergeCell ref="AL47:AN47"/>
    <mergeCell ref="AO47:AP47"/>
    <mergeCell ref="AR47:AS47"/>
    <mergeCell ref="AT47:AV47"/>
    <mergeCell ref="AL48:AN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Steffi</cp:lastModifiedBy>
  <cp:lastPrinted>2013-08-18T11:35:53Z</cp:lastPrinted>
  <dcterms:created xsi:type="dcterms:W3CDTF">2002-02-21T07:48:38Z</dcterms:created>
  <dcterms:modified xsi:type="dcterms:W3CDTF">2013-08-26T16:20:24Z</dcterms:modified>
  <cp:category/>
  <cp:version/>
  <cp:contentType/>
  <cp:contentStatus/>
</cp:coreProperties>
</file>