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9600" windowHeight="9570" activeTab="0"/>
  </bookViews>
  <sheets>
    <sheet name="PC-Version" sheetId="1" r:id="rId1"/>
  </sheets>
  <definedNames>
    <definedName name="_xlnm.Print_Area" localSheetId="0">'PC-Version'!$A$1:$BD$103</definedName>
  </definedNames>
  <calcPr fullCalcOnLoad="1"/>
</workbook>
</file>

<file path=xl/sharedStrings.xml><?xml version="1.0" encoding="utf-8"?>
<sst xmlns="http://schemas.openxmlformats.org/spreadsheetml/2006/main" count="232" uniqueCount="89">
  <si>
    <t>Am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</si>
  <si>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</si>
  <si>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</si>
  <si>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</si>
  <si>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</si>
  <si>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</si>
  <si>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</si>
  <si>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</si>
  <si>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</si>
  <si>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</si>
  <si>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</si>
  <si>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</si>
  <si>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</si>
  <si>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</si>
  <si>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</si>
  <si>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</si>
  <si>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</si>
  <si>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</si>
  <si>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</si>
  <si>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</si>
  <si>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</si>
  <si>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</si>
  <si>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</si>
  <si>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</si>
  <si>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</si>
  <si>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</si>
  <si>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</si>
  <si>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</si>
  <si>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</si>
  <si>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</si>
  <si>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</si>
  <si>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</si>
  <si>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</si>
  <si>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</si>
  <si>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</si>
  <si>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</si>
  <si>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</si>
  <si>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</si>
  <si>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</si>
  <si>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</si>
  <si>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</si>
  <si>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</si>
  <si>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</si>
  <si>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</si>
  <si>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</si>
  <si>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</si>
  <si>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1. Kleines Halbfinale</t>
  </si>
  <si>
    <t>2. Kleines Halbfinale</t>
  </si>
  <si>
    <t>3. Gruppe A</t>
  </si>
  <si>
    <t>4. Gruppe B</t>
  </si>
  <si>
    <t>3. Gruppe B</t>
  </si>
  <si>
    <t>4. Gruppe A</t>
  </si>
  <si>
    <t>Spiel um Platz 7 und 8</t>
  </si>
  <si>
    <t>Spiel um Platz 5 und 6</t>
  </si>
  <si>
    <t>Verlierer Spiel 15</t>
  </si>
  <si>
    <t>Verlierer Spiel 16</t>
  </si>
  <si>
    <t>Sieger Spiel 15</t>
  </si>
  <si>
    <t>Sieger Spiel 16</t>
  </si>
  <si>
    <t>USK Sokol Bydgoszcz</t>
  </si>
  <si>
    <t xml:space="preserve">und </t>
  </si>
  <si>
    <t>Verlierer Spiel 22 BER-Cup</t>
  </si>
  <si>
    <t>Verlierer Spiel 23 BER-Cup</t>
  </si>
  <si>
    <t>Sieger Spiel 22 BER-Cup</t>
  </si>
  <si>
    <t>Sieger Spiel 23 BER-Cup</t>
  </si>
  <si>
    <t>SV Lok Rangsdorf e.V. I</t>
  </si>
  <si>
    <t>SV Lok Rangsdorf e.V. II</t>
  </si>
  <si>
    <t>1. VfL Potsdam 1190 e.V.</t>
  </si>
  <si>
    <t>Polizei SV Berlin e.V.</t>
  </si>
  <si>
    <t>OSG Fredersdorf-Vogelsdorf e.V.</t>
  </si>
  <si>
    <t>HC Pankow e.V. Berlin</t>
  </si>
  <si>
    <t>VSG Altglienicke e.V. Berlin</t>
  </si>
  <si>
    <t>15. Internationale Rangsdorfer Handballwoche</t>
  </si>
  <si>
    <t>Haus Belger-Cup</t>
  </si>
  <si>
    <t>in der Erwin-Benke Sporthalle (Eingang Fichtestraße)</t>
  </si>
  <si>
    <t xml:space="preserve">    männliche C-Jugend</t>
  </si>
  <si>
    <t>Endspiel weibliche C-Jugend BER-Cup</t>
  </si>
  <si>
    <t>Endspiel männliche C-Jugend Haus Belger-Cup</t>
  </si>
  <si>
    <t>Spiel um Platz 3 und 4 weibliche C-Jugend BER-Cup</t>
  </si>
  <si>
    <t xml:space="preserve">Spiel um Platz 3 und 4 männliche C-Jugend Haus Belger-Cup </t>
  </si>
  <si>
    <t>1. VfL Potsdam 1990  e.V.</t>
  </si>
  <si>
    <t>OSG Fredersdorf-Vogelsdorf</t>
  </si>
  <si>
    <t>KS Zorza Iskra Kowalow</t>
  </si>
  <si>
    <t>BSG Stahl Eisenhüttenstadt e.V.</t>
  </si>
  <si>
    <t>Handspallsportverein Falkensee</t>
  </si>
  <si>
    <t>SV Lok Rangsdorf I</t>
  </si>
  <si>
    <t>SV Lok Rangsdorf II</t>
  </si>
  <si>
    <t>Polizei SV Berlin e.V</t>
  </si>
  <si>
    <t>TSV 1888 Rudow e.V.</t>
  </si>
  <si>
    <t>nach 7m werfen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</si>
</sst>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4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3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6" fontId="0" fillId="0" borderId="16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45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41</xdr:row>
      <xdr:rowOff>0</xdr:rowOff>
    </xdr:from>
    <xdr:to>
      <xdr:col>52</xdr:col>
      <xdr:colOff>219075</xdr:colOff>
      <xdr:row>44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1248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C103"/>
  <sheetViews>
    <sheetView tabSelected="1" zoomScale="75" zoomScaleNormal="75" zoomScalePageLayoutView="0" workbookViewId="0" topLeftCell="B77">
      <selection activeCell="AW93" sqref="AW93"/>
    </sheetView>
  </sheetViews>
  <sheetFormatPr defaultColWidth="1.7109375" defaultRowHeight="12.75"/>
  <cols>
    <col min="1" max="48" width="1.7109375" style="1" customWidth="1"/>
    <col min="49" max="49" width="3.8515625" style="1" customWidth="1"/>
    <col min="50" max="52" width="1.7109375" style="1" customWidth="1"/>
    <col min="53" max="53" width="4.00390625" style="1" customWidth="1"/>
    <col min="54" max="54" width="1.7109375" style="1" customWidth="1"/>
    <col min="55" max="55" width="0.71875" style="1" customWidth="1"/>
    <col min="56" max="56" width="1.7109375" style="6" customWidth="1"/>
    <col min="57" max="57" width="1.7109375" style="4" hidden="1" customWidth="1"/>
    <col min="58" max="58" width="2.421875" style="4" hidden="1" customWidth="1"/>
    <col min="59" max="59" width="1.7109375" style="4" hidden="1" customWidth="1"/>
    <col min="60" max="60" width="2.7109375" style="4" hidden="1" customWidth="1"/>
    <col min="61" max="64" width="1.7109375" style="4" hidden="1" customWidth="1"/>
    <col min="65" max="65" width="20.00390625" style="26" hidden="1" customWidth="1"/>
    <col min="66" max="67" width="2.421875" style="27" customWidth="1"/>
    <col min="68" max="68" width="3.140625" style="27" customWidth="1"/>
    <col min="69" max="69" width="1.57421875" style="27" customWidth="1"/>
    <col min="70" max="70" width="3.140625" style="27" customWidth="1"/>
    <col min="71" max="71" width="8.00390625" style="27" customWidth="1"/>
    <col min="72" max="74" width="1.7109375" style="27" customWidth="1"/>
    <col min="75" max="75" width="1.1484375" style="27" customWidth="1"/>
    <col min="76" max="80" width="1.7109375" style="26" customWidth="1"/>
    <col min="81" max="102" width="1.7109375" style="12" customWidth="1"/>
    <col min="103" max="104" width="1.7109375" style="6" customWidth="1"/>
    <col min="105" max="116" width="1.7109375" style="7" customWidth="1"/>
    <col min="117" max="159" width="1.7109375" style="28" customWidth="1"/>
    <col min="160" max="16384" width="1.7109375" style="1" customWidth="1"/>
  </cols>
  <sheetData>
    <row r="1" spans="1:159" ht="33" customHeight="1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D1" s="2"/>
      <c r="BE1" s="3"/>
      <c r="BM1" s="4"/>
      <c r="BN1" s="5"/>
      <c r="BO1" s="5"/>
      <c r="BP1" s="5"/>
      <c r="BQ1" s="5"/>
      <c r="BR1" s="5"/>
      <c r="BS1" s="5"/>
      <c r="BT1" s="5"/>
      <c r="BU1" s="5"/>
      <c r="BV1" s="5"/>
      <c r="BW1" s="5"/>
      <c r="BX1" s="4"/>
      <c r="BY1" s="4"/>
      <c r="BZ1" s="4"/>
      <c r="CA1" s="4"/>
      <c r="CB1" s="4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spans="1:116" s="10" customFormat="1" ht="27" customHeight="1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9"/>
      <c r="BZ2" s="9"/>
      <c r="CA2" s="9"/>
      <c r="CB2" s="9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s="16" customFormat="1" ht="15">
      <c r="A3" s="188" t="s">
        <v>74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4"/>
      <c r="BY3" s="14"/>
      <c r="BZ3" s="14"/>
      <c r="CA3" s="14"/>
      <c r="CB3" s="14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43:116" s="16" customFormat="1" ht="6" customHeight="1"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6"/>
      <c r="BE4" s="14"/>
      <c r="BF4" s="14"/>
      <c r="BG4" s="14"/>
      <c r="BH4" s="14"/>
      <c r="BI4" s="14"/>
      <c r="BJ4" s="14"/>
      <c r="BK4" s="14"/>
      <c r="BL4" s="14"/>
      <c r="BM4" s="14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4"/>
      <c r="BY4" s="14"/>
      <c r="BZ4" s="14"/>
      <c r="CA4" s="14"/>
      <c r="CB4" s="14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</row>
    <row r="5" spans="12:116" s="16" customFormat="1" ht="15.75">
      <c r="L5" s="18" t="s">
        <v>0</v>
      </c>
      <c r="M5" s="153">
        <v>41139</v>
      </c>
      <c r="N5" s="154"/>
      <c r="O5" s="154"/>
      <c r="P5" s="154"/>
      <c r="Q5" s="154"/>
      <c r="R5" s="154"/>
      <c r="S5" s="154"/>
      <c r="T5" s="154"/>
      <c r="U5" s="159" t="s">
        <v>59</v>
      </c>
      <c r="V5" s="159"/>
      <c r="W5" s="159"/>
      <c r="X5" s="159"/>
      <c r="Y5" s="153">
        <v>41140</v>
      </c>
      <c r="Z5" s="153"/>
      <c r="AA5" s="153"/>
      <c r="AB5" s="153"/>
      <c r="AC5" s="153"/>
      <c r="AD5" s="153"/>
      <c r="AE5" s="153"/>
      <c r="AF5" s="15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6"/>
      <c r="BE5" s="14"/>
      <c r="BF5" s="14"/>
      <c r="BG5" s="14"/>
      <c r="BH5" s="14"/>
      <c r="BI5" s="14"/>
      <c r="BJ5" s="14"/>
      <c r="BK5" s="14"/>
      <c r="BL5" s="14"/>
      <c r="BM5" s="14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4"/>
      <c r="BY5" s="14"/>
      <c r="BZ5" s="14"/>
      <c r="CA5" s="14"/>
      <c r="CB5" s="14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</row>
    <row r="6" spans="43:116" s="16" customFormat="1" ht="6" customHeight="1"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6"/>
      <c r="BE6" s="14"/>
      <c r="BF6" s="14"/>
      <c r="BG6" s="14"/>
      <c r="BH6" s="14"/>
      <c r="BI6" s="14"/>
      <c r="BJ6" s="14"/>
      <c r="BK6" s="14"/>
      <c r="BL6" s="14"/>
      <c r="BM6" s="14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4"/>
      <c r="BY6" s="14"/>
      <c r="BZ6" s="14"/>
      <c r="CA6" s="14"/>
      <c r="CB6" s="14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</row>
    <row r="7" spans="2:116" s="16" customFormat="1" ht="15">
      <c r="B7" s="159" t="s">
        <v>73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6"/>
      <c r="BE7" s="14"/>
      <c r="BF7" s="14"/>
      <c r="BG7" s="14"/>
      <c r="BH7" s="14"/>
      <c r="BI7" s="14"/>
      <c r="BJ7" s="14"/>
      <c r="BK7" s="14"/>
      <c r="BL7" s="14"/>
      <c r="BM7" s="14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4"/>
      <c r="BY7" s="14"/>
      <c r="BZ7" s="14"/>
      <c r="CA7" s="14"/>
      <c r="CB7" s="14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57:116" s="16" customFormat="1" ht="6" customHeight="1">
      <c r="BE8" s="14"/>
      <c r="BF8" s="14"/>
      <c r="BG8" s="14"/>
      <c r="BH8" s="14"/>
      <c r="BI8" s="14"/>
      <c r="BJ8" s="14"/>
      <c r="BK8" s="14"/>
      <c r="BL8" s="14"/>
      <c r="BM8" s="19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19"/>
      <c r="BY8" s="19"/>
      <c r="BZ8" s="19"/>
      <c r="CA8" s="19"/>
      <c r="CB8" s="19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</row>
    <row r="9" spans="7:116" s="14" customFormat="1" ht="15.75">
      <c r="G9" s="22" t="s">
        <v>1</v>
      </c>
      <c r="H9" s="163">
        <v>0.375</v>
      </c>
      <c r="I9" s="163"/>
      <c r="J9" s="163"/>
      <c r="K9" s="163"/>
      <c r="L9" s="163"/>
      <c r="M9" s="23" t="s">
        <v>2</v>
      </c>
      <c r="T9" s="22" t="s">
        <v>3</v>
      </c>
      <c r="U9" s="164">
        <v>1</v>
      </c>
      <c r="V9" s="164"/>
      <c r="W9" s="24" t="s">
        <v>34</v>
      </c>
      <c r="X9" s="162">
        <v>0.024305555555555556</v>
      </c>
      <c r="Y9" s="162"/>
      <c r="Z9" s="162"/>
      <c r="AA9" s="162"/>
      <c r="AB9" s="162"/>
      <c r="AC9" s="23" t="s">
        <v>4</v>
      </c>
      <c r="AK9" s="22" t="s">
        <v>5</v>
      </c>
      <c r="AL9" s="162">
        <v>0.003472222222222222</v>
      </c>
      <c r="AM9" s="162"/>
      <c r="AN9" s="162"/>
      <c r="AO9" s="162"/>
      <c r="AP9" s="162"/>
      <c r="AQ9" s="23" t="s">
        <v>4</v>
      </c>
      <c r="BM9" s="19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</row>
    <row r="10" ht="9" customHeight="1">
      <c r="H10" s="25"/>
    </row>
    <row r="11" ht="6" customHeight="1"/>
    <row r="12" ht="12.75">
      <c r="B12" s="29" t="s">
        <v>6</v>
      </c>
    </row>
    <row r="13" ht="6" customHeight="1" thickBot="1"/>
    <row r="14" spans="2:55" ht="16.5" thickBot="1">
      <c r="B14" s="155" t="s">
        <v>11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60"/>
      <c r="Z14" s="161"/>
      <c r="AE14" s="155" t="s">
        <v>12</v>
      </c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60"/>
      <c r="BC14" s="161"/>
    </row>
    <row r="15" spans="2:55" ht="15">
      <c r="B15" s="143" t="s">
        <v>7</v>
      </c>
      <c r="C15" s="144"/>
      <c r="D15" s="147" t="s">
        <v>64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5"/>
      <c r="Z15" s="146"/>
      <c r="AE15" s="143" t="s">
        <v>7</v>
      </c>
      <c r="AF15" s="144"/>
      <c r="AG15" s="147" t="s">
        <v>65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5"/>
      <c r="BC15" s="146"/>
    </row>
    <row r="16" spans="2:55" ht="15">
      <c r="B16" s="143" t="s">
        <v>8</v>
      </c>
      <c r="C16" s="144"/>
      <c r="D16" s="147" t="s">
        <v>66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5"/>
      <c r="Z16" s="146"/>
      <c r="AE16" s="143" t="s">
        <v>8</v>
      </c>
      <c r="AF16" s="144"/>
      <c r="AG16" s="147" t="s">
        <v>69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5"/>
      <c r="BC16" s="146"/>
    </row>
    <row r="17" spans="2:55" ht="15">
      <c r="B17" s="143" t="s">
        <v>9</v>
      </c>
      <c r="C17" s="144"/>
      <c r="D17" s="147" t="s">
        <v>67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5"/>
      <c r="Z17" s="146"/>
      <c r="AE17" s="143" t="s">
        <v>9</v>
      </c>
      <c r="AF17" s="144"/>
      <c r="AG17" s="147" t="s">
        <v>70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5"/>
      <c r="BC17" s="146"/>
    </row>
    <row r="18" spans="2:55" ht="15">
      <c r="B18" s="148" t="s">
        <v>10</v>
      </c>
      <c r="C18" s="149"/>
      <c r="D18" s="150" t="s">
        <v>68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1"/>
      <c r="Z18" s="152"/>
      <c r="AE18" s="148" t="s">
        <v>10</v>
      </c>
      <c r="AF18" s="149"/>
      <c r="AG18" s="150" t="s">
        <v>58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1"/>
      <c r="BC18" s="152"/>
    </row>
    <row r="20" ht="12.75">
      <c r="B20" s="29" t="s">
        <v>22</v>
      </c>
    </row>
    <row r="21" ht="6" customHeight="1" thickBot="1"/>
    <row r="22" spans="2:159" s="30" customFormat="1" ht="16.5" customHeight="1" thickBot="1">
      <c r="B22" s="108" t="s">
        <v>13</v>
      </c>
      <c r="C22" s="109"/>
      <c r="D22" s="109"/>
      <c r="E22" s="109"/>
      <c r="F22" s="109"/>
      <c r="G22" s="109" t="s">
        <v>14</v>
      </c>
      <c r="H22" s="109"/>
      <c r="I22" s="109"/>
      <c r="J22" s="109" t="s">
        <v>16</v>
      </c>
      <c r="K22" s="109"/>
      <c r="L22" s="109"/>
      <c r="M22" s="109"/>
      <c r="N22" s="109"/>
      <c r="O22" s="109" t="s">
        <v>17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 t="s">
        <v>20</v>
      </c>
      <c r="AX22" s="109"/>
      <c r="AY22" s="109"/>
      <c r="AZ22" s="109"/>
      <c r="BA22" s="109"/>
      <c r="BB22" s="138"/>
      <c r="BC22" s="139"/>
      <c r="BD22" s="31"/>
      <c r="BE22" s="32"/>
      <c r="BF22" s="33" t="s">
        <v>27</v>
      </c>
      <c r="BG22" s="34"/>
      <c r="BH22" s="34"/>
      <c r="BI22" s="32"/>
      <c r="BJ22" s="32"/>
      <c r="BK22" s="32"/>
      <c r="BL22" s="32"/>
      <c r="BM22" s="32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2"/>
      <c r="BY22" s="32"/>
      <c r="BZ22" s="32"/>
      <c r="CA22" s="32"/>
      <c r="CB22" s="32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</row>
    <row r="23" spans="2:116" s="31" customFormat="1" ht="18" customHeight="1">
      <c r="B23" s="92">
        <v>1</v>
      </c>
      <c r="C23" s="137"/>
      <c r="D23" s="93"/>
      <c r="E23" s="93"/>
      <c r="F23" s="93"/>
      <c r="G23" s="93" t="s">
        <v>15</v>
      </c>
      <c r="H23" s="93"/>
      <c r="I23" s="93"/>
      <c r="J23" s="141">
        <f>$H$9</f>
        <v>0.375</v>
      </c>
      <c r="K23" s="95"/>
      <c r="L23" s="95"/>
      <c r="M23" s="95"/>
      <c r="N23" s="142"/>
      <c r="O23" s="140" t="str">
        <f>D15</f>
        <v>SV Lok Rangsdorf e.V. I</v>
      </c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73" t="s">
        <v>19</v>
      </c>
      <c r="AF23" s="140" t="str">
        <f>D18</f>
        <v>OSG Fredersdorf-Vogelsdorf e.V.</v>
      </c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57">
        <v>30</v>
      </c>
      <c r="AX23" s="89"/>
      <c r="AY23" s="73" t="s">
        <v>18</v>
      </c>
      <c r="AZ23" s="89">
        <v>3</v>
      </c>
      <c r="BA23" s="158"/>
      <c r="BB23" s="93"/>
      <c r="BC23" s="137"/>
      <c r="BE23" s="32"/>
      <c r="BF23" s="41">
        <f aca="true" t="shared" si="0" ref="BF23:BF34">IF(ISBLANK(AW23),"0",IF(AW23&gt;AZ23,2,IF(AW23=AZ23,1,0)))</f>
        <v>2</v>
      </c>
      <c r="BG23" s="41" t="s">
        <v>18</v>
      </c>
      <c r="BH23" s="41">
        <f aca="true" t="shared" si="1" ref="BH23:BH34">IF(ISBLANK(AZ23),"0",IF(AZ23&gt;AW23,2,IF(AZ23=AW23,1,0)))</f>
        <v>0</v>
      </c>
      <c r="BI23" s="32"/>
      <c r="BJ23" s="32"/>
      <c r="BK23" s="32"/>
      <c r="BL23" s="32"/>
      <c r="BM23" s="42" t="str">
        <f>$D$16</f>
        <v>1. VfL Potsdam 1190 e.V.</v>
      </c>
      <c r="BN23" s="43">
        <f>COUNT($AZ$24,$AW$27,$AW$32)</f>
        <v>3</v>
      </c>
      <c r="BO23" s="43">
        <f>SUM($BH$24+$BF$27+$BF$32)</f>
        <v>2</v>
      </c>
      <c r="BP23" s="43">
        <f>SUM($AZ$24+$AW$27+$AW$32)</f>
        <v>46</v>
      </c>
      <c r="BQ23" s="44" t="s">
        <v>18</v>
      </c>
      <c r="BR23" s="43">
        <f>SUM($AW$24+$AZ$27+$AZ$32)</f>
        <v>62</v>
      </c>
      <c r="BS23" s="45">
        <f>SUM(BP23-BR23)</f>
        <v>-16</v>
      </c>
      <c r="BT23" s="35"/>
      <c r="BU23" s="35"/>
      <c r="BV23" s="35"/>
      <c r="BW23" s="35"/>
      <c r="BX23" s="32"/>
      <c r="BY23" s="32"/>
      <c r="BZ23" s="32"/>
      <c r="CA23" s="32"/>
      <c r="CB23" s="32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</row>
    <row r="24" spans="2:159" s="30" customFormat="1" ht="18" customHeight="1">
      <c r="B24" s="136">
        <v>2</v>
      </c>
      <c r="C24" s="127"/>
      <c r="D24" s="126"/>
      <c r="E24" s="126"/>
      <c r="F24" s="126"/>
      <c r="G24" s="126" t="s">
        <v>15</v>
      </c>
      <c r="H24" s="126"/>
      <c r="I24" s="126"/>
      <c r="J24" s="128">
        <f aca="true" t="shared" si="2" ref="J24:J34">J23+$U$9*$X$9+$AL$9</f>
        <v>0.4027777777777778</v>
      </c>
      <c r="K24" s="129"/>
      <c r="L24" s="129"/>
      <c r="M24" s="129"/>
      <c r="N24" s="130"/>
      <c r="O24" s="131" t="str">
        <f>D17</f>
        <v>Polizei SV Berlin e.V.</v>
      </c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76" t="s">
        <v>19</v>
      </c>
      <c r="AF24" s="131" t="str">
        <f>D16</f>
        <v>1. VfL Potsdam 1190 e.V.</v>
      </c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23">
        <v>23</v>
      </c>
      <c r="AX24" s="124"/>
      <c r="AY24" s="76" t="s">
        <v>18</v>
      </c>
      <c r="AZ24" s="124">
        <v>13</v>
      </c>
      <c r="BA24" s="125"/>
      <c r="BB24" s="126"/>
      <c r="BC24" s="127"/>
      <c r="BD24" s="31"/>
      <c r="BE24" s="32"/>
      <c r="BF24" s="41">
        <f t="shared" si="0"/>
        <v>2</v>
      </c>
      <c r="BG24" s="41" t="s">
        <v>18</v>
      </c>
      <c r="BH24" s="41">
        <f t="shared" si="1"/>
        <v>0</v>
      </c>
      <c r="BI24" s="32"/>
      <c r="BJ24" s="32"/>
      <c r="BK24" s="32"/>
      <c r="BL24" s="32"/>
      <c r="BM24" s="42" t="str">
        <f>$D$18</f>
        <v>OSG Fredersdorf-Vogelsdorf e.V.</v>
      </c>
      <c r="BN24" s="43">
        <f>COUNT($AZ$23,$AW$28,$AZ$32)</f>
        <v>3</v>
      </c>
      <c r="BO24" s="43">
        <f>SUM($BH$23+$BF$28+$BH$32)</f>
        <v>0</v>
      </c>
      <c r="BP24" s="43">
        <f>SUM($AZ$23+$AW$28+$AZ$32)</f>
        <v>12</v>
      </c>
      <c r="BQ24" s="44" t="s">
        <v>18</v>
      </c>
      <c r="BR24" s="43">
        <f>SUM($AW$23+$AZ$28+$AW$32)</f>
        <v>90</v>
      </c>
      <c r="BS24" s="45">
        <f>SUM(BP24-BR24)</f>
        <v>-78</v>
      </c>
      <c r="BT24" s="35"/>
      <c r="BU24" s="35"/>
      <c r="BV24" s="35"/>
      <c r="BW24" s="35"/>
      <c r="BX24" s="32"/>
      <c r="BY24" s="32"/>
      <c r="BZ24" s="32"/>
      <c r="CA24" s="32"/>
      <c r="CB24" s="32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</row>
    <row r="25" spans="2:159" s="30" customFormat="1" ht="18" customHeight="1">
      <c r="B25" s="90">
        <v>3</v>
      </c>
      <c r="C25" s="133"/>
      <c r="D25" s="91"/>
      <c r="E25" s="91"/>
      <c r="F25" s="91"/>
      <c r="G25" s="91" t="s">
        <v>21</v>
      </c>
      <c r="H25" s="91"/>
      <c r="I25" s="91"/>
      <c r="J25" s="178">
        <f t="shared" si="2"/>
        <v>0.4305555555555556</v>
      </c>
      <c r="K25" s="94"/>
      <c r="L25" s="94"/>
      <c r="M25" s="94"/>
      <c r="N25" s="179"/>
      <c r="O25" s="134" t="str">
        <f>AG15</f>
        <v>SV Lok Rangsdorf e.V. II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40" t="s">
        <v>19</v>
      </c>
      <c r="AF25" s="134" t="str">
        <f>AG18</f>
        <v>USK Sokol Bydgoszcz</v>
      </c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5">
        <v>22</v>
      </c>
      <c r="AX25" s="88"/>
      <c r="AY25" s="40" t="s">
        <v>18</v>
      </c>
      <c r="AZ25" s="88">
        <v>11</v>
      </c>
      <c r="BA25" s="132"/>
      <c r="BB25" s="91"/>
      <c r="BC25" s="133"/>
      <c r="BD25" s="31"/>
      <c r="BE25" s="32"/>
      <c r="BF25" s="41">
        <f t="shared" si="0"/>
        <v>2</v>
      </c>
      <c r="BG25" s="41" t="s">
        <v>18</v>
      </c>
      <c r="BH25" s="41">
        <f t="shared" si="1"/>
        <v>0</v>
      </c>
      <c r="BI25" s="32"/>
      <c r="BJ25" s="32"/>
      <c r="BK25" s="32"/>
      <c r="BL25" s="32"/>
      <c r="BM25" s="42" t="str">
        <f>$D$15</f>
        <v>SV Lok Rangsdorf e.V. I</v>
      </c>
      <c r="BN25" s="43">
        <f>COUNT($AW$23,$AZ$27,$AZ$31)</f>
        <v>3</v>
      </c>
      <c r="BO25" s="43">
        <f>SUM($BF$23+$BH$27+$BH$31)</f>
        <v>6</v>
      </c>
      <c r="BP25" s="43">
        <f>SUM($AW$23+$AZ$27+$AZ$31)</f>
        <v>80</v>
      </c>
      <c r="BQ25" s="44" t="s">
        <v>18</v>
      </c>
      <c r="BR25" s="43">
        <f>SUM($AZ$23+$AW$27+$AW$31)</f>
        <v>21</v>
      </c>
      <c r="BS25" s="45">
        <f>SUM(BP25-BR25)</f>
        <v>59</v>
      </c>
      <c r="BT25" s="35"/>
      <c r="BU25" s="35"/>
      <c r="BV25" s="35"/>
      <c r="BW25" s="35"/>
      <c r="BX25" s="32"/>
      <c r="BY25" s="32"/>
      <c r="BZ25" s="32"/>
      <c r="CA25" s="32"/>
      <c r="CB25" s="32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</row>
    <row r="26" spans="2:159" s="30" customFormat="1" ht="18" customHeight="1">
      <c r="B26" s="136">
        <v>4</v>
      </c>
      <c r="C26" s="127"/>
      <c r="D26" s="126"/>
      <c r="E26" s="126"/>
      <c r="F26" s="126"/>
      <c r="G26" s="126" t="s">
        <v>21</v>
      </c>
      <c r="H26" s="126"/>
      <c r="I26" s="126"/>
      <c r="J26" s="128">
        <f t="shared" si="2"/>
        <v>0.45833333333333337</v>
      </c>
      <c r="K26" s="129"/>
      <c r="L26" s="129"/>
      <c r="M26" s="129"/>
      <c r="N26" s="130"/>
      <c r="O26" s="131" t="str">
        <f>AG17</f>
        <v>VSG Altglienicke e.V. Berlin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76" t="s">
        <v>19</v>
      </c>
      <c r="AF26" s="131" t="str">
        <f>AG16</f>
        <v>HC Pankow e.V. Berlin</v>
      </c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23">
        <v>16</v>
      </c>
      <c r="AX26" s="124"/>
      <c r="AY26" s="76" t="s">
        <v>18</v>
      </c>
      <c r="AZ26" s="124">
        <v>18</v>
      </c>
      <c r="BA26" s="125"/>
      <c r="BB26" s="126"/>
      <c r="BC26" s="127"/>
      <c r="BD26" s="31"/>
      <c r="BE26" s="32"/>
      <c r="BF26" s="41">
        <f t="shared" si="0"/>
        <v>0</v>
      </c>
      <c r="BG26" s="41" t="s">
        <v>18</v>
      </c>
      <c r="BH26" s="41">
        <f t="shared" si="1"/>
        <v>2</v>
      </c>
      <c r="BI26" s="32"/>
      <c r="BJ26" s="32"/>
      <c r="BK26" s="32"/>
      <c r="BL26" s="32"/>
      <c r="BM26" s="42" t="str">
        <f>$D$17</f>
        <v>Polizei SV Berlin e.V.</v>
      </c>
      <c r="BN26" s="43">
        <f>COUNT($AW$24,$AZ$28,$AW$31)</f>
        <v>3</v>
      </c>
      <c r="BO26" s="43">
        <f>SUM($BF$24+$BH$28+$BF$31)</f>
        <v>4</v>
      </c>
      <c r="BP26" s="43">
        <f>SUM($AW$24+$AZ$28+$AW$31)</f>
        <v>68</v>
      </c>
      <c r="BQ26" s="44" t="s">
        <v>18</v>
      </c>
      <c r="BR26" s="43">
        <f>SUM($AZ$24+$AW$28+$AZ$31)</f>
        <v>33</v>
      </c>
      <c r="BS26" s="45">
        <f>SUM(BP26-BR26)</f>
        <v>35</v>
      </c>
      <c r="BT26" s="35"/>
      <c r="BU26" s="35"/>
      <c r="BV26" s="35"/>
      <c r="BW26" s="35"/>
      <c r="BX26" s="32"/>
      <c r="BY26" s="32"/>
      <c r="BZ26" s="32"/>
      <c r="CA26" s="32"/>
      <c r="CB26" s="32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</row>
    <row r="27" spans="2:159" s="30" customFormat="1" ht="18" customHeight="1">
      <c r="B27" s="90">
        <v>5</v>
      </c>
      <c r="C27" s="133"/>
      <c r="D27" s="91"/>
      <c r="E27" s="91"/>
      <c r="F27" s="91"/>
      <c r="G27" s="91" t="s">
        <v>15</v>
      </c>
      <c r="H27" s="91"/>
      <c r="I27" s="91"/>
      <c r="J27" s="178">
        <f t="shared" si="2"/>
        <v>0.48611111111111116</v>
      </c>
      <c r="K27" s="94"/>
      <c r="L27" s="94"/>
      <c r="M27" s="94"/>
      <c r="N27" s="179"/>
      <c r="O27" s="134" t="str">
        <f>D16</f>
        <v>1. VfL Potsdam 1190 e.V.</v>
      </c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40" t="s">
        <v>19</v>
      </c>
      <c r="AF27" s="134" t="str">
        <f>D15</f>
        <v>SV Lok Rangsdorf e.V. I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5">
        <v>6</v>
      </c>
      <c r="AX27" s="88"/>
      <c r="AY27" s="40" t="s">
        <v>18</v>
      </c>
      <c r="AZ27" s="88">
        <v>33</v>
      </c>
      <c r="BA27" s="132"/>
      <c r="BB27" s="91"/>
      <c r="BC27" s="133"/>
      <c r="BD27" s="31"/>
      <c r="BE27" s="32"/>
      <c r="BF27" s="41">
        <f t="shared" si="0"/>
        <v>0</v>
      </c>
      <c r="BG27" s="41" t="s">
        <v>18</v>
      </c>
      <c r="BH27" s="41">
        <f t="shared" si="1"/>
        <v>2</v>
      </c>
      <c r="BI27" s="32"/>
      <c r="BJ27" s="32"/>
      <c r="BK27" s="32"/>
      <c r="BL27" s="32"/>
      <c r="BM27" s="31"/>
      <c r="BN27" s="36"/>
      <c r="BO27" s="36"/>
      <c r="BP27" s="36"/>
      <c r="BQ27" s="36"/>
      <c r="BR27" s="36"/>
      <c r="BS27" s="45"/>
      <c r="BT27" s="35"/>
      <c r="BU27" s="35"/>
      <c r="BV27" s="35"/>
      <c r="BW27" s="35"/>
      <c r="BX27" s="32"/>
      <c r="BY27" s="32"/>
      <c r="BZ27" s="32"/>
      <c r="CA27" s="32"/>
      <c r="CB27" s="32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</row>
    <row r="28" spans="2:159" s="30" customFormat="1" ht="18" customHeight="1">
      <c r="B28" s="136">
        <v>6</v>
      </c>
      <c r="C28" s="127"/>
      <c r="D28" s="126"/>
      <c r="E28" s="126"/>
      <c r="F28" s="126"/>
      <c r="G28" s="126" t="s">
        <v>15</v>
      </c>
      <c r="H28" s="126"/>
      <c r="I28" s="126"/>
      <c r="J28" s="128">
        <f t="shared" si="2"/>
        <v>0.513888888888889</v>
      </c>
      <c r="K28" s="129"/>
      <c r="L28" s="129"/>
      <c r="M28" s="129"/>
      <c r="N28" s="130"/>
      <c r="O28" s="131" t="str">
        <f>D18</f>
        <v>OSG Fredersdorf-Vogelsdorf e.V.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76" t="s">
        <v>19</v>
      </c>
      <c r="AF28" s="131" t="str">
        <f>D17</f>
        <v>Polizei SV Berlin e.V.</v>
      </c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23">
        <v>3</v>
      </c>
      <c r="AX28" s="124"/>
      <c r="AY28" s="76" t="s">
        <v>18</v>
      </c>
      <c r="AZ28" s="124">
        <v>33</v>
      </c>
      <c r="BA28" s="125"/>
      <c r="BB28" s="126"/>
      <c r="BC28" s="127"/>
      <c r="BD28" s="31"/>
      <c r="BE28" s="32"/>
      <c r="BF28" s="41">
        <f t="shared" si="0"/>
        <v>0</v>
      </c>
      <c r="BG28" s="41" t="s">
        <v>18</v>
      </c>
      <c r="BH28" s="41">
        <f t="shared" si="1"/>
        <v>2</v>
      </c>
      <c r="BI28" s="32"/>
      <c r="BJ28" s="32"/>
      <c r="BK28" s="4"/>
      <c r="BL28" s="4"/>
      <c r="BM28" s="42" t="str">
        <f>$AG$18</f>
        <v>USK Sokol Bydgoszcz</v>
      </c>
      <c r="BN28" s="43">
        <f>COUNT($AZ$25,$AW$30,$AZ$34)</f>
        <v>3</v>
      </c>
      <c r="BO28" s="43">
        <f>SUM($BH$25+$BF$30+$BH$34)</f>
        <v>0</v>
      </c>
      <c r="BP28" s="43">
        <f>SUM($AZ$25+$AW$30+$AZ$34)</f>
        <v>31</v>
      </c>
      <c r="BQ28" s="44" t="s">
        <v>18</v>
      </c>
      <c r="BR28" s="43">
        <f>SUM($AW$25+$AZ$30+$AW$34)</f>
        <v>81</v>
      </c>
      <c r="BS28" s="45">
        <f>SUM(BP28-BR28)</f>
        <v>-50</v>
      </c>
      <c r="BT28" s="35"/>
      <c r="BU28" s="35"/>
      <c r="BV28" s="35"/>
      <c r="BW28" s="35"/>
      <c r="BX28" s="32"/>
      <c r="BY28" s="32"/>
      <c r="BZ28" s="32"/>
      <c r="CA28" s="32"/>
      <c r="CB28" s="32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</row>
    <row r="29" spans="2:159" s="30" customFormat="1" ht="18" customHeight="1">
      <c r="B29" s="136">
        <v>7</v>
      </c>
      <c r="C29" s="127"/>
      <c r="D29" s="126"/>
      <c r="E29" s="126"/>
      <c r="F29" s="126"/>
      <c r="G29" s="126" t="s">
        <v>21</v>
      </c>
      <c r="H29" s="126"/>
      <c r="I29" s="126"/>
      <c r="J29" s="128">
        <f t="shared" si="2"/>
        <v>0.5416666666666667</v>
      </c>
      <c r="K29" s="129"/>
      <c r="L29" s="129"/>
      <c r="M29" s="129"/>
      <c r="N29" s="130"/>
      <c r="O29" s="131" t="str">
        <f>AG16</f>
        <v>HC Pankow e.V. Berlin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76" t="s">
        <v>19</v>
      </c>
      <c r="AF29" s="131" t="str">
        <f>AG15</f>
        <v>SV Lok Rangsdorf e.V. II</v>
      </c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23">
        <v>21</v>
      </c>
      <c r="AX29" s="124"/>
      <c r="AY29" s="76" t="s">
        <v>18</v>
      </c>
      <c r="AZ29" s="124">
        <v>10</v>
      </c>
      <c r="BA29" s="125"/>
      <c r="BB29" s="126"/>
      <c r="BC29" s="127"/>
      <c r="BD29" s="31"/>
      <c r="BE29" s="32"/>
      <c r="BF29" s="41">
        <f t="shared" si="0"/>
        <v>2</v>
      </c>
      <c r="BG29" s="41" t="s">
        <v>18</v>
      </c>
      <c r="BH29" s="41">
        <f t="shared" si="1"/>
        <v>0</v>
      </c>
      <c r="BI29" s="32"/>
      <c r="BJ29" s="32"/>
      <c r="BK29" s="49"/>
      <c r="BL29" s="49"/>
      <c r="BM29" s="42" t="str">
        <f>$AG$17</f>
        <v>VSG Altglienicke e.V. Berlin</v>
      </c>
      <c r="BN29" s="43">
        <f>COUNT($AW$26,$AZ$30,$AW$33)</f>
        <v>3</v>
      </c>
      <c r="BO29" s="43">
        <f>SUM($BF$26+$BH$30+$BF$33)</f>
        <v>2</v>
      </c>
      <c r="BP29" s="43">
        <f>SUM($AW$26+$AZ$30+$AW$33)</f>
        <v>53</v>
      </c>
      <c r="BQ29" s="44" t="s">
        <v>18</v>
      </c>
      <c r="BR29" s="43">
        <f>SUM($AZ$26+$AW$30+$AZ$33)</f>
        <v>44</v>
      </c>
      <c r="BS29" s="45">
        <f>SUM(BP29-BR29)</f>
        <v>9</v>
      </c>
      <c r="BT29" s="50"/>
      <c r="BU29" s="50"/>
      <c r="BV29" s="50"/>
      <c r="BW29" s="50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31"/>
      <c r="CL29" s="51"/>
      <c r="CM29" s="51"/>
      <c r="CN29" s="31"/>
      <c r="CO29" s="51"/>
      <c r="CP29" s="51"/>
      <c r="CQ29" s="31"/>
      <c r="CR29" s="51"/>
      <c r="CS29" s="31"/>
      <c r="CT29" s="31"/>
      <c r="CU29" s="51"/>
      <c r="CV29" s="31"/>
      <c r="CW29" s="52"/>
      <c r="CX29" s="52"/>
      <c r="CY29" s="31"/>
      <c r="CZ29" s="31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</row>
    <row r="30" spans="2:159" s="30" customFormat="1" ht="18" customHeight="1">
      <c r="B30" s="136">
        <v>8</v>
      </c>
      <c r="C30" s="127"/>
      <c r="D30" s="126"/>
      <c r="E30" s="126"/>
      <c r="F30" s="126"/>
      <c r="G30" s="126" t="s">
        <v>21</v>
      </c>
      <c r="H30" s="126"/>
      <c r="I30" s="126"/>
      <c r="J30" s="128">
        <f t="shared" si="2"/>
        <v>0.5694444444444445</v>
      </c>
      <c r="K30" s="129"/>
      <c r="L30" s="129"/>
      <c r="M30" s="129"/>
      <c r="N30" s="130"/>
      <c r="O30" s="131" t="str">
        <f>AG18</f>
        <v>USK Sokol Bydgoszcz</v>
      </c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76" t="s">
        <v>19</v>
      </c>
      <c r="AF30" s="131" t="str">
        <f>AG17</f>
        <v>VSG Altglienicke e.V. Berlin</v>
      </c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23">
        <v>14</v>
      </c>
      <c r="AX30" s="124"/>
      <c r="AY30" s="76" t="s">
        <v>18</v>
      </c>
      <c r="AZ30" s="124">
        <v>26</v>
      </c>
      <c r="BA30" s="125"/>
      <c r="BB30" s="126"/>
      <c r="BC30" s="127"/>
      <c r="BD30" s="31"/>
      <c r="BE30" s="32"/>
      <c r="BF30" s="41">
        <f t="shared" si="0"/>
        <v>0</v>
      </c>
      <c r="BG30" s="41" t="s">
        <v>18</v>
      </c>
      <c r="BH30" s="41">
        <f t="shared" si="1"/>
        <v>2</v>
      </c>
      <c r="BI30" s="32"/>
      <c r="BJ30" s="32"/>
      <c r="BK30" s="49"/>
      <c r="BL30" s="49"/>
      <c r="BM30" s="42" t="str">
        <f>$AG$16</f>
        <v>HC Pankow e.V. Berlin</v>
      </c>
      <c r="BN30" s="43">
        <f>COUNT($AZ$26,$AW$29,$AW$34)</f>
        <v>3</v>
      </c>
      <c r="BO30" s="43">
        <f>SUM($BH$26+$BF$29+$BF$34)</f>
        <v>6</v>
      </c>
      <c r="BP30" s="43">
        <f>SUM($AZ$26+$AW$29+$AW$34)</f>
        <v>72</v>
      </c>
      <c r="BQ30" s="44" t="s">
        <v>18</v>
      </c>
      <c r="BR30" s="43">
        <f>SUM($AW$26+$AZ$29+$AZ$34)</f>
        <v>32</v>
      </c>
      <c r="BS30" s="45">
        <f>SUM(BP30-BR30)</f>
        <v>40</v>
      </c>
      <c r="BT30" s="50"/>
      <c r="BU30" s="50"/>
      <c r="BV30" s="50"/>
      <c r="BW30" s="50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31"/>
      <c r="CL30" s="51"/>
      <c r="CM30" s="51"/>
      <c r="CN30" s="31"/>
      <c r="CO30" s="51"/>
      <c r="CP30" s="51"/>
      <c r="CQ30" s="31"/>
      <c r="CR30" s="51"/>
      <c r="CS30" s="31"/>
      <c r="CT30" s="31"/>
      <c r="CU30" s="51"/>
      <c r="CV30" s="31"/>
      <c r="CW30" s="52"/>
      <c r="CX30" s="52"/>
      <c r="CY30" s="31"/>
      <c r="CZ30" s="31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</row>
    <row r="31" spans="2:159" s="30" customFormat="1" ht="18" customHeight="1">
      <c r="B31" s="136">
        <v>9</v>
      </c>
      <c r="C31" s="127"/>
      <c r="D31" s="126"/>
      <c r="E31" s="126"/>
      <c r="F31" s="126"/>
      <c r="G31" s="126" t="s">
        <v>15</v>
      </c>
      <c r="H31" s="126"/>
      <c r="I31" s="126"/>
      <c r="J31" s="128">
        <f t="shared" si="2"/>
        <v>0.5972222222222223</v>
      </c>
      <c r="K31" s="129"/>
      <c r="L31" s="129"/>
      <c r="M31" s="129"/>
      <c r="N31" s="130"/>
      <c r="O31" s="131" t="str">
        <f>D17</f>
        <v>Polizei SV Berlin e.V.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76" t="s">
        <v>19</v>
      </c>
      <c r="AF31" s="131" t="str">
        <f>D15</f>
        <v>SV Lok Rangsdorf e.V. I</v>
      </c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23">
        <v>12</v>
      </c>
      <c r="AX31" s="124"/>
      <c r="AY31" s="76" t="s">
        <v>18</v>
      </c>
      <c r="AZ31" s="124">
        <v>17</v>
      </c>
      <c r="BA31" s="125"/>
      <c r="BB31" s="126"/>
      <c r="BC31" s="127"/>
      <c r="BD31" s="31"/>
      <c r="BE31" s="32"/>
      <c r="BF31" s="41">
        <f t="shared" si="0"/>
        <v>0</v>
      </c>
      <c r="BG31" s="41" t="s">
        <v>18</v>
      </c>
      <c r="BH31" s="41">
        <f t="shared" si="1"/>
        <v>2</v>
      </c>
      <c r="BI31" s="32"/>
      <c r="BJ31" s="32"/>
      <c r="BK31" s="49"/>
      <c r="BL31" s="49"/>
      <c r="BM31" s="42" t="str">
        <f>$AG$15</f>
        <v>SV Lok Rangsdorf e.V. II</v>
      </c>
      <c r="BN31" s="43">
        <f>COUNT($AW$25,$AZ$29,$AZ$33)</f>
        <v>3</v>
      </c>
      <c r="BO31" s="43">
        <f>SUM($BF$25+$BH$29+$BH$33)</f>
        <v>4</v>
      </c>
      <c r="BP31" s="43">
        <f>SUM($AW$25+$AZ$29+$AZ$33)</f>
        <v>44</v>
      </c>
      <c r="BQ31" s="44" t="s">
        <v>18</v>
      </c>
      <c r="BR31" s="43">
        <f>SUM($AZ$25+$AW$29+$AW$33)</f>
        <v>43</v>
      </c>
      <c r="BS31" s="45">
        <f>SUM(BP31-BR31)</f>
        <v>1</v>
      </c>
      <c r="BT31" s="50"/>
      <c r="BU31" s="50"/>
      <c r="BV31" s="50"/>
      <c r="BW31" s="50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31"/>
      <c r="CL31" s="51"/>
      <c r="CM31" s="51"/>
      <c r="CN31" s="31"/>
      <c r="CO31" s="51"/>
      <c r="CP31" s="51"/>
      <c r="CQ31" s="31"/>
      <c r="CR31" s="51"/>
      <c r="CS31" s="31"/>
      <c r="CT31" s="31"/>
      <c r="CU31" s="51"/>
      <c r="CV31" s="31"/>
      <c r="CW31" s="52"/>
      <c r="CX31" s="52"/>
      <c r="CY31" s="31"/>
      <c r="CZ31" s="31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</row>
    <row r="32" spans="2:159" s="30" customFormat="1" ht="18" customHeight="1">
      <c r="B32" s="136">
        <v>10</v>
      </c>
      <c r="C32" s="127"/>
      <c r="D32" s="126"/>
      <c r="E32" s="126"/>
      <c r="F32" s="126"/>
      <c r="G32" s="126" t="s">
        <v>15</v>
      </c>
      <c r="H32" s="126"/>
      <c r="I32" s="126"/>
      <c r="J32" s="128">
        <f t="shared" si="2"/>
        <v>0.6250000000000001</v>
      </c>
      <c r="K32" s="129"/>
      <c r="L32" s="129"/>
      <c r="M32" s="129"/>
      <c r="N32" s="130"/>
      <c r="O32" s="131" t="str">
        <f>D16</f>
        <v>1. VfL Potsdam 1190 e.V.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76" t="s">
        <v>19</v>
      </c>
      <c r="AF32" s="131" t="str">
        <f>D18</f>
        <v>OSG Fredersdorf-Vogelsdorf e.V.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23">
        <v>27</v>
      </c>
      <c r="AX32" s="124"/>
      <c r="AY32" s="76" t="s">
        <v>18</v>
      </c>
      <c r="AZ32" s="124">
        <v>6</v>
      </c>
      <c r="BA32" s="125"/>
      <c r="BB32" s="126"/>
      <c r="BC32" s="127"/>
      <c r="BD32" s="31"/>
      <c r="BE32" s="32"/>
      <c r="BF32" s="41">
        <f t="shared" si="0"/>
        <v>2</v>
      </c>
      <c r="BG32" s="41" t="s">
        <v>18</v>
      </c>
      <c r="BH32" s="41">
        <f t="shared" si="1"/>
        <v>0</v>
      </c>
      <c r="BI32" s="32"/>
      <c r="BJ32" s="32"/>
      <c r="BK32" s="49"/>
      <c r="BL32" s="49"/>
      <c r="BM32" s="31"/>
      <c r="BN32" s="36"/>
      <c r="BO32" s="36"/>
      <c r="BP32" s="36"/>
      <c r="BQ32" s="36"/>
      <c r="BR32" s="36"/>
      <c r="BS32" s="36"/>
      <c r="BT32" s="50"/>
      <c r="BU32" s="50"/>
      <c r="BV32" s="50"/>
      <c r="BW32" s="50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31"/>
      <c r="CL32" s="51"/>
      <c r="CM32" s="51"/>
      <c r="CN32" s="31"/>
      <c r="CO32" s="51"/>
      <c r="CP32" s="51"/>
      <c r="CQ32" s="31"/>
      <c r="CR32" s="51"/>
      <c r="CS32" s="31"/>
      <c r="CT32" s="31"/>
      <c r="CU32" s="51"/>
      <c r="CV32" s="31"/>
      <c r="CW32" s="52"/>
      <c r="CX32" s="52"/>
      <c r="CY32" s="31"/>
      <c r="CZ32" s="31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</row>
    <row r="33" spans="2:159" s="30" customFormat="1" ht="18" customHeight="1">
      <c r="B33" s="136">
        <v>11</v>
      </c>
      <c r="C33" s="127"/>
      <c r="D33" s="126"/>
      <c r="E33" s="126"/>
      <c r="F33" s="126"/>
      <c r="G33" s="126" t="s">
        <v>21</v>
      </c>
      <c r="H33" s="126"/>
      <c r="I33" s="126"/>
      <c r="J33" s="128">
        <f t="shared" si="2"/>
        <v>0.6527777777777779</v>
      </c>
      <c r="K33" s="129"/>
      <c r="L33" s="129"/>
      <c r="M33" s="129"/>
      <c r="N33" s="130"/>
      <c r="O33" s="131" t="str">
        <f>AG17</f>
        <v>VSG Altglienicke e.V. Berlin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76" t="s">
        <v>19</v>
      </c>
      <c r="AF33" s="131" t="str">
        <f>AG15</f>
        <v>SV Lok Rangsdorf e.V. II</v>
      </c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23">
        <v>11</v>
      </c>
      <c r="AX33" s="124"/>
      <c r="AY33" s="76" t="s">
        <v>18</v>
      </c>
      <c r="AZ33" s="124">
        <v>12</v>
      </c>
      <c r="BA33" s="125"/>
      <c r="BB33" s="126"/>
      <c r="BC33" s="127"/>
      <c r="BD33" s="31"/>
      <c r="BE33" s="32"/>
      <c r="BF33" s="41">
        <f t="shared" si="0"/>
        <v>0</v>
      </c>
      <c r="BG33" s="41" t="s">
        <v>18</v>
      </c>
      <c r="BH33" s="41">
        <f t="shared" si="1"/>
        <v>2</v>
      </c>
      <c r="BI33" s="32"/>
      <c r="BJ33" s="32"/>
      <c r="BK33" s="49"/>
      <c r="BL33" s="49"/>
      <c r="BM33" s="31"/>
      <c r="BN33" s="36"/>
      <c r="BO33" s="36"/>
      <c r="BP33" s="36"/>
      <c r="BQ33" s="36"/>
      <c r="BR33" s="36"/>
      <c r="BS33" s="36"/>
      <c r="BT33" s="35"/>
      <c r="BU33" s="35"/>
      <c r="BV33" s="35"/>
      <c r="BW33" s="35"/>
      <c r="BX33" s="32"/>
      <c r="BY33" s="32"/>
      <c r="BZ33" s="32"/>
      <c r="CA33" s="32"/>
      <c r="CB33" s="32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</row>
    <row r="34" spans="2:159" s="30" customFormat="1" ht="18" customHeight="1">
      <c r="B34" s="136">
        <v>12</v>
      </c>
      <c r="C34" s="127"/>
      <c r="D34" s="126"/>
      <c r="E34" s="126"/>
      <c r="F34" s="126"/>
      <c r="G34" s="126" t="s">
        <v>21</v>
      </c>
      <c r="H34" s="126"/>
      <c r="I34" s="126"/>
      <c r="J34" s="128">
        <f t="shared" si="2"/>
        <v>0.6805555555555557</v>
      </c>
      <c r="K34" s="129"/>
      <c r="L34" s="129"/>
      <c r="M34" s="129"/>
      <c r="N34" s="130"/>
      <c r="O34" s="131" t="str">
        <f>AG16</f>
        <v>HC Pankow e.V. Berlin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76" t="s">
        <v>19</v>
      </c>
      <c r="AF34" s="131" t="str">
        <f>AG18</f>
        <v>USK Sokol Bydgoszcz</v>
      </c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23">
        <v>33</v>
      </c>
      <c r="AX34" s="124"/>
      <c r="AY34" s="76" t="s">
        <v>18</v>
      </c>
      <c r="AZ34" s="124">
        <v>6</v>
      </c>
      <c r="BA34" s="125"/>
      <c r="BB34" s="126"/>
      <c r="BC34" s="127"/>
      <c r="BD34" s="31"/>
      <c r="BE34" s="32"/>
      <c r="BF34" s="41">
        <f t="shared" si="0"/>
        <v>2</v>
      </c>
      <c r="BG34" s="41" t="s">
        <v>18</v>
      </c>
      <c r="BH34" s="41">
        <f t="shared" si="1"/>
        <v>0</v>
      </c>
      <c r="BI34" s="32"/>
      <c r="BJ34" s="32"/>
      <c r="BK34" s="32"/>
      <c r="BL34" s="32"/>
      <c r="BM34" s="31"/>
      <c r="BN34" s="36"/>
      <c r="BO34" s="36"/>
      <c r="BP34" s="36"/>
      <c r="BQ34" s="36"/>
      <c r="BR34" s="36"/>
      <c r="BS34" s="36"/>
      <c r="BT34" s="35"/>
      <c r="BU34" s="35"/>
      <c r="BV34" s="35"/>
      <c r="BW34" s="35"/>
      <c r="BX34" s="32"/>
      <c r="BY34" s="32"/>
      <c r="BZ34" s="32"/>
      <c r="CA34" s="32"/>
      <c r="CB34" s="32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</row>
    <row r="35" spans="2:159" s="30" customFormat="1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31"/>
      <c r="BE35" s="32"/>
      <c r="BF35" s="41"/>
      <c r="BG35" s="41"/>
      <c r="BH35" s="41"/>
      <c r="BI35" s="32"/>
      <c r="BJ35" s="4"/>
      <c r="BK35" s="4"/>
      <c r="BL35" s="4"/>
      <c r="BM35" s="31"/>
      <c r="BN35" s="36"/>
      <c r="BO35" s="36"/>
      <c r="BP35" s="36"/>
      <c r="BQ35" s="36"/>
      <c r="BR35" s="36"/>
      <c r="BS35" s="36"/>
      <c r="BT35" s="35"/>
      <c r="BU35" s="35"/>
      <c r="BV35" s="35"/>
      <c r="BW35" s="35"/>
      <c r="BX35" s="32"/>
      <c r="BY35" s="32"/>
      <c r="BZ35" s="32"/>
      <c r="CA35" s="32"/>
      <c r="CB35" s="32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</row>
    <row r="36" spans="2:159" s="30" customFormat="1" ht="18" customHeight="1">
      <c r="B36" s="29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31"/>
      <c r="BE36" s="32"/>
      <c r="BF36" s="41"/>
      <c r="BG36" s="41"/>
      <c r="BH36" s="41"/>
      <c r="BI36" s="32"/>
      <c r="BJ36" s="32"/>
      <c r="BK36" s="49"/>
      <c r="BL36" s="49"/>
      <c r="BM36" s="31"/>
      <c r="BN36" s="36"/>
      <c r="BO36" s="36"/>
      <c r="BP36" s="36"/>
      <c r="BQ36" s="36"/>
      <c r="BR36" s="36"/>
      <c r="BS36" s="36"/>
      <c r="BT36" s="35"/>
      <c r="BU36" s="35"/>
      <c r="BV36" s="35"/>
      <c r="BW36" s="35"/>
      <c r="BX36" s="32"/>
      <c r="BY36" s="32"/>
      <c r="BZ36" s="32"/>
      <c r="CA36" s="32"/>
      <c r="CB36" s="32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</row>
    <row r="37" spans="2:159" s="30" customFormat="1" ht="18" customHeight="1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1"/>
      <c r="BE37" s="32"/>
      <c r="BF37" s="41"/>
      <c r="BG37" s="41"/>
      <c r="BH37" s="41"/>
      <c r="BI37" s="32"/>
      <c r="BJ37" s="32"/>
      <c r="BK37" s="49"/>
      <c r="BL37" s="49"/>
      <c r="BM37" s="31"/>
      <c r="BN37" s="36"/>
      <c r="BO37" s="36"/>
      <c r="BP37" s="36"/>
      <c r="BQ37" s="36"/>
      <c r="BR37" s="36"/>
      <c r="BS37" s="36"/>
      <c r="BT37" s="35"/>
      <c r="BU37" s="35"/>
      <c r="BV37" s="35"/>
      <c r="BW37" s="35"/>
      <c r="BX37" s="32"/>
      <c r="BY37" s="32"/>
      <c r="BZ37" s="32"/>
      <c r="CA37" s="32"/>
      <c r="CB37" s="32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</row>
    <row r="38" spans="2:159" s="30" customFormat="1" ht="18" customHeight="1" thickBot="1">
      <c r="B38" s="1"/>
      <c r="C38" s="1"/>
      <c r="D38" s="1"/>
      <c r="E38" s="108" t="s">
        <v>11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 t="s">
        <v>33</v>
      </c>
      <c r="AF38" s="109"/>
      <c r="AG38" s="109"/>
      <c r="AH38" s="109" t="s">
        <v>23</v>
      </c>
      <c r="AI38" s="109"/>
      <c r="AJ38" s="109"/>
      <c r="AK38" s="109" t="s">
        <v>24</v>
      </c>
      <c r="AL38" s="109"/>
      <c r="AM38" s="109"/>
      <c r="AN38" s="109"/>
      <c r="AO38" s="109"/>
      <c r="AP38" s="109" t="s">
        <v>25</v>
      </c>
      <c r="AQ38" s="109"/>
      <c r="AR38" s="110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31"/>
      <c r="BE38" s="32"/>
      <c r="BF38" s="41"/>
      <c r="BG38" s="41"/>
      <c r="BH38" s="41"/>
      <c r="BI38" s="32"/>
      <c r="BJ38" s="32"/>
      <c r="BK38" s="49"/>
      <c r="BL38" s="49"/>
      <c r="BM38" s="31"/>
      <c r="BN38" s="36"/>
      <c r="BO38" s="36"/>
      <c r="BP38" s="36"/>
      <c r="BQ38" s="36"/>
      <c r="BR38" s="36"/>
      <c r="BS38" s="36"/>
      <c r="BT38" s="35"/>
      <c r="BU38" s="35"/>
      <c r="BV38" s="35"/>
      <c r="BW38" s="35"/>
      <c r="BX38" s="32"/>
      <c r="BY38" s="32"/>
      <c r="BZ38" s="32"/>
      <c r="CA38" s="32"/>
      <c r="CB38" s="32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</row>
    <row r="39" spans="2:159" s="30" customFormat="1" ht="18" customHeight="1">
      <c r="B39" s="1"/>
      <c r="C39" s="1"/>
      <c r="D39" s="1"/>
      <c r="E39" s="112" t="s">
        <v>7</v>
      </c>
      <c r="F39" s="104"/>
      <c r="G39" s="111" t="s">
        <v>64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2">
        <f>$BN$23</f>
        <v>3</v>
      </c>
      <c r="AF39" s="104"/>
      <c r="AG39" s="113"/>
      <c r="AH39" s="112">
        <v>6</v>
      </c>
      <c r="AI39" s="104"/>
      <c r="AJ39" s="113"/>
      <c r="AK39" s="104">
        <v>80</v>
      </c>
      <c r="AL39" s="104"/>
      <c r="AM39" s="77" t="s">
        <v>18</v>
      </c>
      <c r="AN39" s="104">
        <v>21</v>
      </c>
      <c r="AO39" s="104"/>
      <c r="AP39" s="98">
        <v>59</v>
      </c>
      <c r="AQ39" s="99"/>
      <c r="AR39" s="100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31"/>
      <c r="BE39" s="32"/>
      <c r="BF39" s="41"/>
      <c r="BG39" s="41"/>
      <c r="BH39" s="41"/>
      <c r="BI39" s="32"/>
      <c r="BJ39" s="32"/>
      <c r="BK39" s="49"/>
      <c r="BL39" s="49"/>
      <c r="BM39" s="31"/>
      <c r="BN39" s="36"/>
      <c r="BO39" s="36"/>
      <c r="BP39" s="36"/>
      <c r="BQ39" s="36"/>
      <c r="BR39" s="36"/>
      <c r="BS39" s="36"/>
      <c r="BT39" s="35"/>
      <c r="BU39" s="35"/>
      <c r="BV39" s="35"/>
      <c r="BW39" s="35"/>
      <c r="BX39" s="32"/>
      <c r="BY39" s="32"/>
      <c r="BZ39" s="32"/>
      <c r="CA39" s="32"/>
      <c r="CB39" s="32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</row>
    <row r="40" spans="2:159" s="30" customFormat="1" ht="18" customHeight="1">
      <c r="B40" s="1"/>
      <c r="C40" s="1"/>
      <c r="D40" s="1"/>
      <c r="E40" s="102" t="s">
        <v>8</v>
      </c>
      <c r="F40" s="101"/>
      <c r="G40" s="117" t="s">
        <v>67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02">
        <f>$BN$24</f>
        <v>3</v>
      </c>
      <c r="AF40" s="101"/>
      <c r="AG40" s="103"/>
      <c r="AH40" s="102">
        <v>4</v>
      </c>
      <c r="AI40" s="101"/>
      <c r="AJ40" s="103"/>
      <c r="AK40" s="101">
        <v>68</v>
      </c>
      <c r="AL40" s="101"/>
      <c r="AM40" s="54" t="s">
        <v>18</v>
      </c>
      <c r="AN40" s="101">
        <v>33</v>
      </c>
      <c r="AO40" s="101"/>
      <c r="AP40" s="114">
        <v>35</v>
      </c>
      <c r="AQ40" s="115"/>
      <c r="AR40" s="116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31"/>
      <c r="BE40" s="32"/>
      <c r="BF40" s="41"/>
      <c r="BG40" s="41"/>
      <c r="BH40" s="41"/>
      <c r="BI40" s="32"/>
      <c r="BJ40" s="32"/>
      <c r="BK40" s="49"/>
      <c r="BL40" s="49"/>
      <c r="BM40" s="56"/>
      <c r="BN40" s="57"/>
      <c r="BO40" s="57"/>
      <c r="BP40" s="58"/>
      <c r="BQ40" s="57"/>
      <c r="BR40" s="59"/>
      <c r="BS40" s="35"/>
      <c r="BT40" s="35"/>
      <c r="BU40" s="35"/>
      <c r="BV40" s="35"/>
      <c r="BW40" s="35"/>
      <c r="BX40" s="32"/>
      <c r="BY40" s="32"/>
      <c r="BZ40" s="32"/>
      <c r="CA40" s="32"/>
      <c r="CB40" s="32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</row>
    <row r="41" spans="2:159" s="30" customFormat="1" ht="18" customHeight="1">
      <c r="B41" s="1"/>
      <c r="C41" s="1"/>
      <c r="D41" s="1"/>
      <c r="E41" s="105" t="s">
        <v>9</v>
      </c>
      <c r="F41" s="106"/>
      <c r="G41" s="118" t="s">
        <v>79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05">
        <f>$BN$25</f>
        <v>3</v>
      </c>
      <c r="AF41" s="106"/>
      <c r="AG41" s="107"/>
      <c r="AH41" s="105">
        <v>2</v>
      </c>
      <c r="AI41" s="106"/>
      <c r="AJ41" s="107"/>
      <c r="AK41" s="106">
        <v>46</v>
      </c>
      <c r="AL41" s="106"/>
      <c r="AM41" s="78" t="s">
        <v>18</v>
      </c>
      <c r="AN41" s="106">
        <v>62</v>
      </c>
      <c r="AO41" s="106"/>
      <c r="AP41" s="119">
        <v>-16</v>
      </c>
      <c r="AQ41" s="120"/>
      <c r="AR41" s="12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31"/>
      <c r="BE41" s="32"/>
      <c r="BF41" s="41"/>
      <c r="BG41" s="41"/>
      <c r="BH41" s="41"/>
      <c r="BI41" s="32"/>
      <c r="BJ41" s="32"/>
      <c r="BK41" s="32"/>
      <c r="BL41" s="32"/>
      <c r="BM41" s="32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2"/>
      <c r="BY41" s="32"/>
      <c r="BZ41" s="32"/>
      <c r="CA41" s="32"/>
      <c r="CB41" s="32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</row>
    <row r="42" spans="5:60" ht="18" customHeight="1">
      <c r="E42" s="112">
        <v>4</v>
      </c>
      <c r="F42" s="104"/>
      <c r="G42" s="111" t="s">
        <v>80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2">
        <f>$BN$26</f>
        <v>3</v>
      </c>
      <c r="AF42" s="104"/>
      <c r="AG42" s="113"/>
      <c r="AH42" s="112">
        <v>0</v>
      </c>
      <c r="AI42" s="104"/>
      <c r="AJ42" s="113"/>
      <c r="AK42" s="104">
        <v>12</v>
      </c>
      <c r="AL42" s="104"/>
      <c r="AM42" s="77" t="s">
        <v>18</v>
      </c>
      <c r="AN42" s="104">
        <v>90</v>
      </c>
      <c r="AO42" s="104"/>
      <c r="AP42" s="98">
        <v>-78</v>
      </c>
      <c r="AQ42" s="99"/>
      <c r="AR42" s="100"/>
      <c r="BF42" s="41"/>
      <c r="BG42" s="41"/>
      <c r="BH42" s="41"/>
    </row>
    <row r="43" ht="18" customHeight="1" thickBot="1"/>
    <row r="44" spans="5:44" ht="18" customHeight="1" thickBot="1">
      <c r="E44" s="108" t="s">
        <v>12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 t="s">
        <v>33</v>
      </c>
      <c r="AF44" s="109"/>
      <c r="AG44" s="109"/>
      <c r="AH44" s="109" t="s">
        <v>23</v>
      </c>
      <c r="AI44" s="109"/>
      <c r="AJ44" s="109"/>
      <c r="AK44" s="109" t="s">
        <v>24</v>
      </c>
      <c r="AL44" s="109"/>
      <c r="AM44" s="109"/>
      <c r="AN44" s="109"/>
      <c r="AO44" s="109"/>
      <c r="AP44" s="109" t="s">
        <v>25</v>
      </c>
      <c r="AQ44" s="109"/>
      <c r="AR44" s="110"/>
    </row>
    <row r="45" spans="5:44" ht="18" customHeight="1">
      <c r="E45" s="112" t="s">
        <v>7</v>
      </c>
      <c r="F45" s="104"/>
      <c r="G45" s="111" t="s">
        <v>69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2">
        <f>$BN$28</f>
        <v>3</v>
      </c>
      <c r="AF45" s="104"/>
      <c r="AG45" s="113"/>
      <c r="AH45" s="112">
        <v>6</v>
      </c>
      <c r="AI45" s="104"/>
      <c r="AJ45" s="113"/>
      <c r="AK45" s="104">
        <v>72</v>
      </c>
      <c r="AL45" s="104"/>
      <c r="AM45" s="77" t="s">
        <v>18</v>
      </c>
      <c r="AN45" s="104">
        <v>32</v>
      </c>
      <c r="AO45" s="104"/>
      <c r="AP45" s="98">
        <v>40</v>
      </c>
      <c r="AQ45" s="99"/>
      <c r="AR45" s="100"/>
    </row>
    <row r="46" spans="5:116" s="60" customFormat="1" ht="18" customHeight="1">
      <c r="E46" s="102" t="s">
        <v>8</v>
      </c>
      <c r="F46" s="101"/>
      <c r="G46" s="117" t="s">
        <v>65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02">
        <f>$BN$29</f>
        <v>3</v>
      </c>
      <c r="AF46" s="101"/>
      <c r="AG46" s="103"/>
      <c r="AH46" s="102">
        <v>4</v>
      </c>
      <c r="AI46" s="101"/>
      <c r="AJ46" s="103"/>
      <c r="AK46" s="101">
        <v>44</v>
      </c>
      <c r="AL46" s="101"/>
      <c r="AM46" s="54" t="s">
        <v>18</v>
      </c>
      <c r="AN46" s="101">
        <v>43</v>
      </c>
      <c r="AO46" s="101"/>
      <c r="AP46" s="114">
        <v>1</v>
      </c>
      <c r="AQ46" s="115"/>
      <c r="AR46" s="116"/>
      <c r="BE46" s="61"/>
      <c r="BF46" s="61"/>
      <c r="BG46" s="61"/>
      <c r="BH46" s="61"/>
      <c r="BI46" s="61"/>
      <c r="BJ46" s="61"/>
      <c r="BK46" s="61"/>
      <c r="BL46" s="61"/>
      <c r="BM46" s="62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2"/>
      <c r="BY46" s="62"/>
      <c r="BZ46" s="62"/>
      <c r="CA46" s="62"/>
      <c r="CB46" s="62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</row>
    <row r="47" spans="5:104" ht="18" customHeight="1">
      <c r="E47" s="105" t="s">
        <v>9</v>
      </c>
      <c r="F47" s="106"/>
      <c r="G47" s="118" t="s">
        <v>70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05">
        <f>$BN$30</f>
        <v>3</v>
      </c>
      <c r="AF47" s="106"/>
      <c r="AG47" s="107"/>
      <c r="AH47" s="105">
        <v>2</v>
      </c>
      <c r="AI47" s="106"/>
      <c r="AJ47" s="107"/>
      <c r="AK47" s="106">
        <v>53</v>
      </c>
      <c r="AL47" s="106"/>
      <c r="AM47" s="78" t="s">
        <v>18</v>
      </c>
      <c r="AN47" s="106">
        <v>44</v>
      </c>
      <c r="AO47" s="106"/>
      <c r="AP47" s="119">
        <v>9</v>
      </c>
      <c r="AQ47" s="120"/>
      <c r="AR47" s="121"/>
      <c r="BD47" s="28"/>
      <c r="BE47" s="66"/>
      <c r="BF47" s="66"/>
      <c r="BG47" s="66"/>
      <c r="BH47" s="66"/>
      <c r="BI47" s="66"/>
      <c r="BJ47" s="66"/>
      <c r="BK47" s="66"/>
      <c r="BL47" s="66"/>
      <c r="BM47" s="67"/>
      <c r="BX47" s="67"/>
      <c r="BY47" s="67"/>
      <c r="BZ47" s="67"/>
      <c r="CA47" s="67"/>
      <c r="CB47" s="67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28"/>
      <c r="CZ47" s="28"/>
    </row>
    <row r="48" spans="5:104" ht="18" customHeight="1">
      <c r="E48" s="112" t="s">
        <v>10</v>
      </c>
      <c r="F48" s="104"/>
      <c r="G48" s="111" t="s">
        <v>58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2">
        <f>$BN$31</f>
        <v>3</v>
      </c>
      <c r="AF48" s="104"/>
      <c r="AG48" s="113"/>
      <c r="AH48" s="112">
        <v>0</v>
      </c>
      <c r="AI48" s="104"/>
      <c r="AJ48" s="113"/>
      <c r="AK48" s="104">
        <v>31</v>
      </c>
      <c r="AL48" s="104"/>
      <c r="AM48" s="77" t="s">
        <v>18</v>
      </c>
      <c r="AN48" s="104">
        <v>81</v>
      </c>
      <c r="AO48" s="104"/>
      <c r="AP48" s="98">
        <v>-50</v>
      </c>
      <c r="AQ48" s="99"/>
      <c r="AR48" s="100"/>
      <c r="BD48" s="28"/>
      <c r="BE48" s="66"/>
      <c r="BF48" s="66"/>
      <c r="BG48" s="66"/>
      <c r="BH48" s="66"/>
      <c r="BI48" s="66"/>
      <c r="BJ48" s="66"/>
      <c r="BK48" s="66"/>
      <c r="BL48" s="66"/>
      <c r="BM48" s="67"/>
      <c r="BX48" s="67"/>
      <c r="BY48" s="67"/>
      <c r="BZ48" s="67"/>
      <c r="CA48" s="67"/>
      <c r="CB48" s="67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28"/>
      <c r="CZ48" s="28"/>
    </row>
    <row r="49" spans="5:104" ht="18" customHeight="1">
      <c r="E49" s="48"/>
      <c r="F49" s="48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48"/>
      <c r="AF49" s="48"/>
      <c r="AG49" s="48"/>
      <c r="AH49" s="48"/>
      <c r="AI49" s="48"/>
      <c r="AJ49" s="48"/>
      <c r="AK49" s="48"/>
      <c r="AL49" s="48"/>
      <c r="AM49" s="54"/>
      <c r="AN49" s="48"/>
      <c r="AO49" s="48"/>
      <c r="AP49" s="55"/>
      <c r="AQ49" s="55"/>
      <c r="AR49" s="55"/>
      <c r="BD49" s="28"/>
      <c r="BE49" s="66"/>
      <c r="BF49" s="66"/>
      <c r="BG49" s="66"/>
      <c r="BH49" s="66"/>
      <c r="BI49" s="66"/>
      <c r="BJ49" s="66"/>
      <c r="BK49" s="66"/>
      <c r="BL49" s="66"/>
      <c r="BM49" s="67"/>
      <c r="BX49" s="67"/>
      <c r="BY49" s="67"/>
      <c r="BZ49" s="67"/>
      <c r="CA49" s="67"/>
      <c r="CB49" s="67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28"/>
      <c r="CZ49" s="28"/>
    </row>
    <row r="50" spans="56:104" ht="18" customHeight="1">
      <c r="BD50" s="28"/>
      <c r="BE50" s="66"/>
      <c r="BF50" s="66"/>
      <c r="BG50" s="66"/>
      <c r="BH50" s="66"/>
      <c r="BI50" s="66"/>
      <c r="BJ50" s="66"/>
      <c r="BK50" s="66"/>
      <c r="BL50" s="66"/>
      <c r="BM50" s="67"/>
      <c r="BX50" s="67"/>
      <c r="BY50" s="67"/>
      <c r="BZ50" s="67"/>
      <c r="CA50" s="67"/>
      <c r="CB50" s="67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28"/>
      <c r="CZ50" s="28"/>
    </row>
    <row r="51" spans="56:104" ht="48" customHeight="1">
      <c r="BD51" s="28"/>
      <c r="BE51" s="66"/>
      <c r="BF51" s="66"/>
      <c r="BG51" s="66"/>
      <c r="BH51" s="66"/>
      <c r="BI51" s="66"/>
      <c r="BJ51" s="66"/>
      <c r="BK51" s="66"/>
      <c r="BL51" s="66"/>
      <c r="BM51" s="67"/>
      <c r="BX51" s="67"/>
      <c r="BY51" s="67"/>
      <c r="BZ51" s="67"/>
      <c r="CA51" s="67"/>
      <c r="CB51" s="67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28"/>
      <c r="CZ51" s="28"/>
    </row>
    <row r="52" spans="2:104" ht="33">
      <c r="B52" s="122" t="str">
        <f>A2&amp;A3</f>
        <v>Haus Belger-Cup    männliche C-Jugend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28"/>
      <c r="BE52" s="66"/>
      <c r="BF52" s="66"/>
      <c r="BG52" s="66"/>
      <c r="BH52" s="66"/>
      <c r="BI52" s="66"/>
      <c r="BJ52" s="66"/>
      <c r="BK52" s="66"/>
      <c r="BL52" s="66"/>
      <c r="BM52" s="67"/>
      <c r="BX52" s="67"/>
      <c r="BY52" s="67"/>
      <c r="BZ52" s="67"/>
      <c r="CA52" s="67"/>
      <c r="CB52" s="67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28"/>
      <c r="CZ52" s="28"/>
    </row>
    <row r="53" spans="2:104" ht="12.75">
      <c r="B53" s="29" t="s">
        <v>28</v>
      </c>
      <c r="BD53" s="28"/>
      <c r="BE53" s="66"/>
      <c r="BF53" s="66"/>
      <c r="BG53" s="66"/>
      <c r="BH53" s="66"/>
      <c r="BI53" s="66"/>
      <c r="BJ53" s="66"/>
      <c r="BK53" s="66"/>
      <c r="BL53" s="66"/>
      <c r="BM53" s="67"/>
      <c r="BX53" s="67"/>
      <c r="BY53" s="67"/>
      <c r="BZ53" s="67"/>
      <c r="CA53" s="67"/>
      <c r="CB53" s="67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28"/>
      <c r="CZ53" s="28"/>
    </row>
    <row r="55" spans="7:116" s="14" customFormat="1" ht="15.75">
      <c r="G55" s="22" t="s">
        <v>1</v>
      </c>
      <c r="H55" s="163">
        <v>0.3958333333333333</v>
      </c>
      <c r="I55" s="163"/>
      <c r="J55" s="163"/>
      <c r="K55" s="163"/>
      <c r="L55" s="163"/>
      <c r="M55" s="23" t="s">
        <v>2</v>
      </c>
      <c r="T55" s="22" t="s">
        <v>3</v>
      </c>
      <c r="U55" s="164">
        <v>1</v>
      </c>
      <c r="V55" s="164"/>
      <c r="W55" s="24" t="s">
        <v>34</v>
      </c>
      <c r="X55" s="162">
        <v>0.020833333333333332</v>
      </c>
      <c r="Y55" s="162"/>
      <c r="Z55" s="162"/>
      <c r="AA55" s="162"/>
      <c r="AB55" s="162"/>
      <c r="AC55" s="23" t="s">
        <v>4</v>
      </c>
      <c r="AK55" s="22" t="s">
        <v>5</v>
      </c>
      <c r="AL55" s="162">
        <v>0.003472222222222222</v>
      </c>
      <c r="AM55" s="162"/>
      <c r="AN55" s="162"/>
      <c r="AO55" s="162"/>
      <c r="AP55" s="162"/>
      <c r="AQ55" s="23" t="s">
        <v>4</v>
      </c>
      <c r="BM55" s="19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ht="6" customHeight="1"/>
    <row r="57" ht="3.75" customHeight="1"/>
    <row r="58" spans="2:55" ht="19.5" customHeight="1">
      <c r="B58" s="175" t="s">
        <v>13</v>
      </c>
      <c r="C58" s="176"/>
      <c r="D58" s="177"/>
      <c r="E58" s="177"/>
      <c r="F58" s="177"/>
      <c r="G58" s="177"/>
      <c r="H58" s="177"/>
      <c r="I58" s="177"/>
      <c r="J58" s="176" t="s">
        <v>16</v>
      </c>
      <c r="K58" s="176"/>
      <c r="L58" s="176"/>
      <c r="M58" s="176"/>
      <c r="N58" s="176"/>
      <c r="O58" s="176" t="s">
        <v>46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 t="s">
        <v>20</v>
      </c>
      <c r="AX58" s="176"/>
      <c r="AY58" s="176"/>
      <c r="AZ58" s="176"/>
      <c r="BA58" s="176"/>
      <c r="BB58" s="180"/>
      <c r="BC58" s="181"/>
    </row>
    <row r="59" spans="2:55" ht="18" customHeight="1">
      <c r="B59" s="90">
        <v>13</v>
      </c>
      <c r="C59" s="91"/>
      <c r="D59" s="91"/>
      <c r="E59" s="91"/>
      <c r="F59" s="91"/>
      <c r="G59" s="91"/>
      <c r="H59" s="91"/>
      <c r="I59" s="91"/>
      <c r="J59" s="94">
        <f>$H$55</f>
        <v>0.3958333333333333</v>
      </c>
      <c r="K59" s="94"/>
      <c r="L59" s="94"/>
      <c r="M59" s="94"/>
      <c r="N59" s="94"/>
      <c r="O59" s="87" t="str">
        <f>IF(ISBLANK($AZ$32),"",$G$41)</f>
        <v>1. VfL Potsdam 1990  e.V.</v>
      </c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40" t="s">
        <v>19</v>
      </c>
      <c r="AF59" s="87" t="str">
        <f>IF(ISBLANK($AZ$34),"",$G$48)</f>
        <v>USK Sokol Bydgoszcz</v>
      </c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8">
        <v>22</v>
      </c>
      <c r="AX59" s="88"/>
      <c r="AY59" s="88" t="s">
        <v>18</v>
      </c>
      <c r="AZ59" s="88">
        <v>3</v>
      </c>
      <c r="BA59" s="88"/>
      <c r="BB59" s="91"/>
      <c r="BC59" s="133"/>
    </row>
    <row r="60" spans="2:55" ht="12" customHeight="1">
      <c r="B60" s="92"/>
      <c r="C60" s="93"/>
      <c r="D60" s="93"/>
      <c r="E60" s="93"/>
      <c r="F60" s="93"/>
      <c r="G60" s="93"/>
      <c r="H60" s="93"/>
      <c r="I60" s="93"/>
      <c r="J60" s="95"/>
      <c r="K60" s="95"/>
      <c r="L60" s="95"/>
      <c r="M60" s="95"/>
      <c r="N60" s="95"/>
      <c r="O60" s="86" t="s">
        <v>48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2"/>
      <c r="AF60" s="86" t="s">
        <v>49</v>
      </c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9"/>
      <c r="AX60" s="89"/>
      <c r="AY60" s="89"/>
      <c r="AZ60" s="89"/>
      <c r="BA60" s="89"/>
      <c r="BB60" s="93"/>
      <c r="BC60" s="137"/>
    </row>
    <row r="61" spans="2:55" ht="3.75" customHeight="1">
      <c r="B61" s="79"/>
      <c r="BC61" s="80"/>
    </row>
    <row r="62" spans="2:55" ht="19.5" customHeight="1">
      <c r="B62" s="167" t="s">
        <v>13</v>
      </c>
      <c r="C62" s="166"/>
      <c r="D62" s="165"/>
      <c r="E62" s="165"/>
      <c r="F62" s="165"/>
      <c r="G62" s="165"/>
      <c r="H62" s="165"/>
      <c r="I62" s="165"/>
      <c r="J62" s="166" t="s">
        <v>16</v>
      </c>
      <c r="K62" s="166"/>
      <c r="L62" s="166"/>
      <c r="M62" s="166"/>
      <c r="N62" s="166"/>
      <c r="O62" s="166" t="s">
        <v>47</v>
      </c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 t="s">
        <v>20</v>
      </c>
      <c r="AX62" s="166"/>
      <c r="AY62" s="166"/>
      <c r="AZ62" s="166"/>
      <c r="BA62" s="166"/>
      <c r="BB62" s="182"/>
      <c r="BC62" s="183"/>
    </row>
    <row r="63" spans="2:55" ht="18" customHeight="1">
      <c r="B63" s="90">
        <v>14</v>
      </c>
      <c r="C63" s="91"/>
      <c r="D63" s="91"/>
      <c r="E63" s="91"/>
      <c r="F63" s="91"/>
      <c r="G63" s="91"/>
      <c r="H63" s="91"/>
      <c r="I63" s="91"/>
      <c r="J63" s="94">
        <f>$J$59+$U$55*$X$55+$AL$55</f>
        <v>0.42013888888888884</v>
      </c>
      <c r="K63" s="94"/>
      <c r="L63" s="94"/>
      <c r="M63" s="94"/>
      <c r="N63" s="94"/>
      <c r="O63" s="87" t="str">
        <f>IF(ISBLANK($AZ$34),"",$G$47)</f>
        <v>VSG Altglienicke e.V. Berlin</v>
      </c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40" t="s">
        <v>19</v>
      </c>
      <c r="AF63" s="87" t="str">
        <f>IF(ISBLANK($AZ$32),"",$G$42)</f>
        <v>OSG Fredersdorf-Vogelsdorf</v>
      </c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8">
        <v>7</v>
      </c>
      <c r="AX63" s="88"/>
      <c r="AY63" s="88" t="s">
        <v>18</v>
      </c>
      <c r="AZ63" s="88">
        <v>5</v>
      </c>
      <c r="BA63" s="88"/>
      <c r="BB63" s="91"/>
      <c r="BC63" s="133"/>
    </row>
    <row r="64" spans="2:55" ht="12" customHeight="1">
      <c r="B64" s="92"/>
      <c r="C64" s="93"/>
      <c r="D64" s="93"/>
      <c r="E64" s="93"/>
      <c r="F64" s="93"/>
      <c r="G64" s="93"/>
      <c r="H64" s="93"/>
      <c r="I64" s="93"/>
      <c r="J64" s="95"/>
      <c r="K64" s="95"/>
      <c r="L64" s="95"/>
      <c r="M64" s="95"/>
      <c r="N64" s="95"/>
      <c r="O64" s="86" t="s">
        <v>50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2"/>
      <c r="AF64" s="86" t="s">
        <v>51</v>
      </c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9"/>
      <c r="AX64" s="89"/>
      <c r="AY64" s="89"/>
      <c r="AZ64" s="89"/>
      <c r="BA64" s="89"/>
      <c r="BB64" s="93"/>
      <c r="BC64" s="137"/>
    </row>
    <row r="65" spans="2:55" ht="3.75" customHeight="1">
      <c r="B65" s="74"/>
      <c r="C65" s="38"/>
      <c r="D65" s="38"/>
      <c r="E65" s="38"/>
      <c r="F65" s="38"/>
      <c r="G65" s="38"/>
      <c r="H65" s="38"/>
      <c r="I65" s="38"/>
      <c r="J65" s="39"/>
      <c r="K65" s="39"/>
      <c r="L65" s="39"/>
      <c r="M65" s="39"/>
      <c r="N65" s="3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70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40"/>
      <c r="AX65" s="40"/>
      <c r="AY65" s="40"/>
      <c r="AZ65" s="40"/>
      <c r="BA65" s="40"/>
      <c r="BB65" s="38"/>
      <c r="BC65" s="75"/>
    </row>
    <row r="66" spans="2:55" ht="19.5" customHeight="1">
      <c r="B66" s="167" t="s">
        <v>13</v>
      </c>
      <c r="C66" s="166"/>
      <c r="D66" s="165"/>
      <c r="E66" s="165"/>
      <c r="F66" s="165"/>
      <c r="G66" s="165"/>
      <c r="H66" s="165"/>
      <c r="I66" s="165"/>
      <c r="J66" s="166" t="s">
        <v>16</v>
      </c>
      <c r="K66" s="166"/>
      <c r="L66" s="166"/>
      <c r="M66" s="166"/>
      <c r="N66" s="166"/>
      <c r="O66" s="166" t="s">
        <v>36</v>
      </c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 t="s">
        <v>20</v>
      </c>
      <c r="AX66" s="166"/>
      <c r="AY66" s="166"/>
      <c r="AZ66" s="166"/>
      <c r="BA66" s="166"/>
      <c r="BB66" s="182"/>
      <c r="BC66" s="183"/>
    </row>
    <row r="67" spans="2:55" ht="18" customHeight="1">
      <c r="B67" s="90">
        <v>15</v>
      </c>
      <c r="C67" s="91"/>
      <c r="D67" s="91"/>
      <c r="E67" s="91"/>
      <c r="F67" s="91"/>
      <c r="G67" s="91"/>
      <c r="H67" s="91"/>
      <c r="I67" s="91"/>
      <c r="J67" s="94">
        <f>$J$63+$U$55*$X$55+$AL$55</f>
        <v>0.44444444444444436</v>
      </c>
      <c r="K67" s="94"/>
      <c r="L67" s="94"/>
      <c r="M67" s="94"/>
      <c r="N67" s="94"/>
      <c r="O67" s="87" t="str">
        <f>IF(ISBLANK($AZ$32),"",$G$39)</f>
        <v>SV Lok Rangsdorf e.V. I</v>
      </c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40" t="s">
        <v>19</v>
      </c>
      <c r="AF67" s="87" t="str">
        <f>IF(ISBLANK($AZ$34),"",$G$46)</f>
        <v>SV Lok Rangsdorf e.V. II</v>
      </c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8">
        <v>25</v>
      </c>
      <c r="AX67" s="88"/>
      <c r="AY67" s="88" t="s">
        <v>18</v>
      </c>
      <c r="AZ67" s="88">
        <v>5</v>
      </c>
      <c r="BA67" s="88"/>
      <c r="BB67" s="91"/>
      <c r="BC67" s="133"/>
    </row>
    <row r="68" spans="2:55" ht="12" customHeight="1">
      <c r="B68" s="92"/>
      <c r="C68" s="93"/>
      <c r="D68" s="93"/>
      <c r="E68" s="93"/>
      <c r="F68" s="93"/>
      <c r="G68" s="93"/>
      <c r="H68" s="93"/>
      <c r="I68" s="93"/>
      <c r="J68" s="95"/>
      <c r="K68" s="95"/>
      <c r="L68" s="95"/>
      <c r="M68" s="95"/>
      <c r="N68" s="95"/>
      <c r="O68" s="86" t="s">
        <v>30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2"/>
      <c r="AF68" s="86" t="s">
        <v>31</v>
      </c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9"/>
      <c r="AX68" s="89"/>
      <c r="AY68" s="89"/>
      <c r="AZ68" s="89"/>
      <c r="BA68" s="89"/>
      <c r="BB68" s="93"/>
      <c r="BC68" s="137"/>
    </row>
    <row r="69" spans="2:55" ht="3.75" customHeight="1">
      <c r="B69" s="79"/>
      <c r="BC69" s="80"/>
    </row>
    <row r="70" spans="2:55" ht="19.5" customHeight="1">
      <c r="B70" s="167" t="s">
        <v>13</v>
      </c>
      <c r="C70" s="166"/>
      <c r="D70" s="165"/>
      <c r="E70" s="165"/>
      <c r="F70" s="165"/>
      <c r="G70" s="165"/>
      <c r="H70" s="165"/>
      <c r="I70" s="165"/>
      <c r="J70" s="166" t="s">
        <v>16</v>
      </c>
      <c r="K70" s="166"/>
      <c r="L70" s="166"/>
      <c r="M70" s="166"/>
      <c r="N70" s="166"/>
      <c r="O70" s="166" t="s">
        <v>37</v>
      </c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 t="s">
        <v>20</v>
      </c>
      <c r="AX70" s="166"/>
      <c r="AY70" s="166"/>
      <c r="AZ70" s="166"/>
      <c r="BA70" s="166"/>
      <c r="BB70" s="182"/>
      <c r="BC70" s="183"/>
    </row>
    <row r="71" spans="2:55" ht="18" customHeight="1">
      <c r="B71" s="90">
        <v>16</v>
      </c>
      <c r="C71" s="91"/>
      <c r="D71" s="91"/>
      <c r="E71" s="91"/>
      <c r="F71" s="91"/>
      <c r="G71" s="91"/>
      <c r="H71" s="91"/>
      <c r="I71" s="91"/>
      <c r="J71" s="94">
        <f>$J$67+$U$55*$X$55+$AL$55</f>
        <v>0.4687499999999999</v>
      </c>
      <c r="K71" s="94"/>
      <c r="L71" s="94"/>
      <c r="M71" s="94"/>
      <c r="N71" s="94"/>
      <c r="O71" s="87" t="str">
        <f>IF(ISBLANK($AZ$34),"",$G$45)</f>
        <v>HC Pankow e.V. Berlin</v>
      </c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40" t="s">
        <v>19</v>
      </c>
      <c r="AF71" s="87" t="str">
        <f>IF(ISBLANK($AZ$32),"",$G$40)</f>
        <v>Polizei SV Berlin e.V.</v>
      </c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8">
        <v>10</v>
      </c>
      <c r="AX71" s="88"/>
      <c r="AY71" s="88" t="s">
        <v>18</v>
      </c>
      <c r="AZ71" s="88">
        <v>13</v>
      </c>
      <c r="BA71" s="88"/>
      <c r="BB71" s="91"/>
      <c r="BC71" s="133"/>
    </row>
    <row r="72" spans="2:55" ht="12" customHeight="1">
      <c r="B72" s="92"/>
      <c r="C72" s="93"/>
      <c r="D72" s="93"/>
      <c r="E72" s="93"/>
      <c r="F72" s="93"/>
      <c r="G72" s="93"/>
      <c r="H72" s="93"/>
      <c r="I72" s="93"/>
      <c r="J72" s="95"/>
      <c r="K72" s="95"/>
      <c r="L72" s="95"/>
      <c r="M72" s="95"/>
      <c r="N72" s="95"/>
      <c r="O72" s="86" t="s">
        <v>32</v>
      </c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2"/>
      <c r="AF72" s="86" t="s">
        <v>29</v>
      </c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9"/>
      <c r="AX72" s="89"/>
      <c r="AY72" s="89"/>
      <c r="AZ72" s="89"/>
      <c r="BA72" s="89"/>
      <c r="BB72" s="93"/>
      <c r="BC72" s="137"/>
    </row>
    <row r="73" spans="2:55" ht="19.5" customHeight="1">
      <c r="B73" s="168" t="s">
        <v>13</v>
      </c>
      <c r="C73" s="97"/>
      <c r="D73" s="96"/>
      <c r="E73" s="96"/>
      <c r="F73" s="96"/>
      <c r="G73" s="96"/>
      <c r="H73" s="96"/>
      <c r="I73" s="96"/>
      <c r="J73" s="97" t="s">
        <v>16</v>
      </c>
      <c r="K73" s="97"/>
      <c r="L73" s="97"/>
      <c r="M73" s="97"/>
      <c r="N73" s="97"/>
      <c r="O73" s="97" t="s">
        <v>52</v>
      </c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 t="s">
        <v>20</v>
      </c>
      <c r="AX73" s="97"/>
      <c r="AY73" s="97"/>
      <c r="AZ73" s="97"/>
      <c r="BA73" s="97"/>
      <c r="BB73" s="169"/>
      <c r="BC73" s="170"/>
    </row>
    <row r="74" spans="2:55" ht="18" customHeight="1">
      <c r="B74" s="90">
        <v>17</v>
      </c>
      <c r="C74" s="91"/>
      <c r="D74" s="91"/>
      <c r="E74" s="91"/>
      <c r="F74" s="91"/>
      <c r="G74" s="91"/>
      <c r="H74" s="91"/>
      <c r="I74" s="91"/>
      <c r="J74" s="94">
        <v>0.4930555555555556</v>
      </c>
      <c r="K74" s="94"/>
      <c r="L74" s="94"/>
      <c r="M74" s="94"/>
      <c r="N74" s="94"/>
      <c r="O74" s="87" t="str">
        <f>IF(ISBLANK($AZ$59)," ",IF($AW$59&lt;$AZ$59,$O$59,IF($AZ$59&lt;$AW$59,$AF$59)))</f>
        <v>USK Sokol Bydgoszcz</v>
      </c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40" t="s">
        <v>19</v>
      </c>
      <c r="AF74" s="87" t="str">
        <f>IF(ISBLANK($AZ$63)," ",IF($AW$63&lt;$AZ$63,$O$63,IF($AZ$63&lt;$AW$63,$AF$63)))</f>
        <v>OSG Fredersdorf-Vogelsdorf</v>
      </c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8">
        <v>10</v>
      </c>
      <c r="AX74" s="88"/>
      <c r="AY74" s="88" t="s">
        <v>18</v>
      </c>
      <c r="AZ74" s="88">
        <v>13</v>
      </c>
      <c r="BA74" s="88"/>
      <c r="BB74" s="91"/>
      <c r="BC74" s="133"/>
    </row>
    <row r="75" spans="2:55" ht="12" customHeight="1">
      <c r="B75" s="92"/>
      <c r="C75" s="93"/>
      <c r="D75" s="93"/>
      <c r="E75" s="93"/>
      <c r="F75" s="93"/>
      <c r="G75" s="93"/>
      <c r="H75" s="93"/>
      <c r="I75" s="93"/>
      <c r="J75" s="95"/>
      <c r="K75" s="95"/>
      <c r="L75" s="95"/>
      <c r="M75" s="95"/>
      <c r="N75" s="95"/>
      <c r="O75" s="86" t="s">
        <v>38</v>
      </c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2"/>
      <c r="AF75" s="86" t="s">
        <v>39</v>
      </c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9"/>
      <c r="AX75" s="89"/>
      <c r="AY75" s="89"/>
      <c r="AZ75" s="89"/>
      <c r="BA75" s="89"/>
      <c r="BB75" s="93"/>
      <c r="BC75" s="137"/>
    </row>
    <row r="76" spans="2:55" ht="3.75" customHeight="1">
      <c r="B76" s="79"/>
      <c r="BC76" s="80"/>
    </row>
    <row r="77" spans="2:55" ht="19.5" customHeight="1">
      <c r="B77" s="168" t="s">
        <v>13</v>
      </c>
      <c r="C77" s="97"/>
      <c r="D77" s="96"/>
      <c r="E77" s="96"/>
      <c r="F77" s="96"/>
      <c r="G77" s="96"/>
      <c r="H77" s="96"/>
      <c r="I77" s="96"/>
      <c r="J77" s="97" t="s">
        <v>16</v>
      </c>
      <c r="K77" s="97"/>
      <c r="L77" s="97"/>
      <c r="M77" s="97"/>
      <c r="N77" s="97"/>
      <c r="O77" s="97" t="s">
        <v>53</v>
      </c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 t="s">
        <v>20</v>
      </c>
      <c r="AX77" s="97"/>
      <c r="AY77" s="97"/>
      <c r="AZ77" s="97"/>
      <c r="BA77" s="97"/>
      <c r="BB77" s="169"/>
      <c r="BC77" s="170"/>
    </row>
    <row r="78" spans="2:55" ht="18" customHeight="1">
      <c r="B78" s="90">
        <v>18</v>
      </c>
      <c r="C78" s="91"/>
      <c r="D78" s="91"/>
      <c r="E78" s="91"/>
      <c r="F78" s="91"/>
      <c r="G78" s="91"/>
      <c r="H78" s="91"/>
      <c r="I78" s="91"/>
      <c r="J78" s="94">
        <f>$J$74+$U$55*$X$55+$AL$55</f>
        <v>0.5173611111111112</v>
      </c>
      <c r="K78" s="94"/>
      <c r="L78" s="94"/>
      <c r="M78" s="94"/>
      <c r="N78" s="94"/>
      <c r="O78" s="87" t="str">
        <f>IF(ISBLANK($AZ$59)," ",IF($AW$59&gt;$AZ$59,$O$59,IF($AZ$59&gt;$AW$59,$AF$59)))</f>
        <v>1. VfL Potsdam 1990  e.V.</v>
      </c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40" t="s">
        <v>19</v>
      </c>
      <c r="AF78" s="87" t="str">
        <f>IF(ISBLANK($AZ$63)," ",IF($AW$63&gt;$AZ$63,$O$63,IF($AZ$63&gt;$AW$63,$AF$63)))</f>
        <v>VSG Altglienicke e.V. Berlin</v>
      </c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8">
        <v>16</v>
      </c>
      <c r="AX78" s="88"/>
      <c r="AY78" s="88" t="s">
        <v>18</v>
      </c>
      <c r="AZ78" s="88">
        <v>6</v>
      </c>
      <c r="BA78" s="88"/>
      <c r="BB78" s="91"/>
      <c r="BC78" s="133"/>
    </row>
    <row r="79" spans="2:55" ht="12" customHeight="1">
      <c r="B79" s="92"/>
      <c r="C79" s="93"/>
      <c r="D79" s="93"/>
      <c r="E79" s="93"/>
      <c r="F79" s="93"/>
      <c r="G79" s="93"/>
      <c r="H79" s="93"/>
      <c r="I79" s="93"/>
      <c r="J79" s="95"/>
      <c r="K79" s="95"/>
      <c r="L79" s="95"/>
      <c r="M79" s="95"/>
      <c r="N79" s="95"/>
      <c r="O79" s="86" t="s">
        <v>40</v>
      </c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2"/>
      <c r="AF79" s="86" t="s">
        <v>41</v>
      </c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9"/>
      <c r="AX79" s="89"/>
      <c r="AY79" s="89"/>
      <c r="AZ79" s="89"/>
      <c r="BA79" s="89"/>
      <c r="BB79" s="93"/>
      <c r="BC79" s="137"/>
    </row>
    <row r="80" spans="2:55" ht="3.75" customHeight="1">
      <c r="B80" s="79"/>
      <c r="BC80" s="80"/>
    </row>
    <row r="81" spans="2:55" ht="19.5" customHeight="1">
      <c r="B81" s="168" t="s">
        <v>13</v>
      </c>
      <c r="C81" s="97"/>
      <c r="D81" s="96"/>
      <c r="E81" s="96"/>
      <c r="F81" s="96"/>
      <c r="G81" s="96"/>
      <c r="H81" s="96"/>
      <c r="I81" s="96"/>
      <c r="J81" s="97" t="s">
        <v>16</v>
      </c>
      <c r="K81" s="97"/>
      <c r="L81" s="97"/>
      <c r="M81" s="97"/>
      <c r="N81" s="97"/>
      <c r="O81" s="97" t="s">
        <v>78</v>
      </c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 t="s">
        <v>20</v>
      </c>
      <c r="AX81" s="97"/>
      <c r="AY81" s="97"/>
      <c r="AZ81" s="97"/>
      <c r="BA81" s="97"/>
      <c r="BB81" s="169"/>
      <c r="BC81" s="170"/>
    </row>
    <row r="82" spans="2:55" ht="18" customHeight="1">
      <c r="B82" s="90">
        <v>19</v>
      </c>
      <c r="C82" s="91"/>
      <c r="D82" s="91"/>
      <c r="E82" s="91"/>
      <c r="F82" s="91"/>
      <c r="G82" s="91"/>
      <c r="H82" s="91"/>
      <c r="I82" s="91"/>
      <c r="J82" s="94">
        <f>$J$78+$U$55*$X$55+$AL$55</f>
        <v>0.5416666666666667</v>
      </c>
      <c r="K82" s="94"/>
      <c r="L82" s="94"/>
      <c r="M82" s="94"/>
      <c r="N82" s="94"/>
      <c r="O82" s="87" t="str">
        <f>IF(ISBLANK($AZ$67)," ",IF($AW$67&lt;$AZ$67,$O$67,IF($AZ$67&lt;$AW$67,$AF$67)))</f>
        <v>SV Lok Rangsdorf e.V. II</v>
      </c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40" t="s">
        <v>19</v>
      </c>
      <c r="AF82" s="87" t="str">
        <f>IF(ISBLANK($AZ$71)," ",IF($AW$71&lt;$AZ$71,$O$71,IF($AZ$71&lt;$AW$71,$AF$71)))</f>
        <v>HC Pankow e.V. Berlin</v>
      </c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8">
        <v>13</v>
      </c>
      <c r="AX82" s="88"/>
      <c r="AY82" s="88" t="s">
        <v>18</v>
      </c>
      <c r="AZ82" s="88">
        <v>14</v>
      </c>
      <c r="BA82" s="88"/>
      <c r="BB82" s="91"/>
      <c r="BC82" s="133"/>
    </row>
    <row r="83" spans="2:55" ht="12" customHeight="1">
      <c r="B83" s="92"/>
      <c r="C83" s="93"/>
      <c r="D83" s="93"/>
      <c r="E83" s="93"/>
      <c r="F83" s="93"/>
      <c r="G83" s="93"/>
      <c r="H83" s="93"/>
      <c r="I83" s="93"/>
      <c r="J83" s="95"/>
      <c r="K83" s="95"/>
      <c r="L83" s="95"/>
      <c r="M83" s="95"/>
      <c r="N83" s="95"/>
      <c r="O83" s="86" t="s">
        <v>54</v>
      </c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2"/>
      <c r="AF83" s="86" t="s">
        <v>55</v>
      </c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9"/>
      <c r="AX83" s="89"/>
      <c r="AY83" s="89"/>
      <c r="AZ83" s="89"/>
      <c r="BA83" s="89"/>
      <c r="BB83" s="93"/>
      <c r="BC83" s="137"/>
    </row>
    <row r="84" spans="2:55" ht="12" customHeight="1">
      <c r="B84" s="168" t="s">
        <v>13</v>
      </c>
      <c r="C84" s="97"/>
      <c r="D84" s="96"/>
      <c r="E84" s="96"/>
      <c r="F84" s="96"/>
      <c r="G84" s="96"/>
      <c r="H84" s="96"/>
      <c r="I84" s="96"/>
      <c r="J84" s="97" t="s">
        <v>16</v>
      </c>
      <c r="K84" s="97"/>
      <c r="L84" s="97"/>
      <c r="M84" s="97"/>
      <c r="N84" s="97"/>
      <c r="O84" s="97" t="s">
        <v>77</v>
      </c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 t="s">
        <v>20</v>
      </c>
      <c r="AX84" s="97"/>
      <c r="AY84" s="97"/>
      <c r="AZ84" s="97"/>
      <c r="BA84" s="97"/>
      <c r="BB84" s="71"/>
      <c r="BC84" s="75"/>
    </row>
    <row r="85" spans="2:55" ht="12" customHeight="1">
      <c r="B85" s="90">
        <v>20</v>
      </c>
      <c r="C85" s="91"/>
      <c r="D85" s="91"/>
      <c r="E85" s="91"/>
      <c r="F85" s="91"/>
      <c r="G85" s="91"/>
      <c r="H85" s="91"/>
      <c r="I85" s="91"/>
      <c r="J85" s="94">
        <v>0.5694444444444444</v>
      </c>
      <c r="K85" s="94"/>
      <c r="L85" s="94"/>
      <c r="M85" s="94"/>
      <c r="N85" s="94"/>
      <c r="O85" s="87" t="s">
        <v>82</v>
      </c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40"/>
      <c r="AF85" s="87" t="s">
        <v>83</v>
      </c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8">
        <v>12</v>
      </c>
      <c r="AX85" s="88"/>
      <c r="AY85" s="88" t="s">
        <v>18</v>
      </c>
      <c r="AZ85" s="88">
        <v>4</v>
      </c>
      <c r="BA85" s="88"/>
      <c r="BB85" s="91"/>
      <c r="BC85" s="133"/>
    </row>
    <row r="86" spans="2:55" ht="21.75" customHeight="1">
      <c r="B86" s="92"/>
      <c r="C86" s="93"/>
      <c r="D86" s="93"/>
      <c r="E86" s="93"/>
      <c r="F86" s="93"/>
      <c r="G86" s="93"/>
      <c r="H86" s="93"/>
      <c r="I86" s="93"/>
      <c r="J86" s="95"/>
      <c r="K86" s="95"/>
      <c r="L86" s="95"/>
      <c r="M86" s="95"/>
      <c r="N86" s="95"/>
      <c r="O86" s="86" t="s">
        <v>60</v>
      </c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2"/>
      <c r="AF86" s="86" t="s">
        <v>61</v>
      </c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9"/>
      <c r="AX86" s="89"/>
      <c r="AY86" s="89"/>
      <c r="AZ86" s="89"/>
      <c r="BA86" s="89"/>
      <c r="BB86" s="93"/>
      <c r="BC86" s="137"/>
    </row>
    <row r="87" spans="2:55" ht="19.5" customHeight="1">
      <c r="B87" s="168" t="s">
        <v>13</v>
      </c>
      <c r="C87" s="97"/>
      <c r="D87" s="96"/>
      <c r="E87" s="96"/>
      <c r="F87" s="96"/>
      <c r="G87" s="96"/>
      <c r="H87" s="96"/>
      <c r="I87" s="96"/>
      <c r="J87" s="97" t="s">
        <v>16</v>
      </c>
      <c r="K87" s="97"/>
      <c r="L87" s="97"/>
      <c r="M87" s="97"/>
      <c r="N87" s="97"/>
      <c r="O87" s="97" t="s">
        <v>76</v>
      </c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 t="s">
        <v>20</v>
      </c>
      <c r="AX87" s="97"/>
      <c r="AY87" s="97"/>
      <c r="AZ87" s="97"/>
      <c r="BA87" s="97"/>
      <c r="BB87" s="169"/>
      <c r="BC87" s="170"/>
    </row>
    <row r="88" spans="2:55" ht="18" customHeight="1">
      <c r="B88" s="90">
        <v>21</v>
      </c>
      <c r="C88" s="91"/>
      <c r="D88" s="91"/>
      <c r="E88" s="91"/>
      <c r="F88" s="91"/>
      <c r="G88" s="91"/>
      <c r="H88" s="91"/>
      <c r="I88" s="91"/>
      <c r="J88" s="94">
        <v>0.59375</v>
      </c>
      <c r="K88" s="94"/>
      <c r="L88" s="94"/>
      <c r="M88" s="94"/>
      <c r="N88" s="94"/>
      <c r="O88" s="87" t="str">
        <f>IF(ISBLANK($AZ$67)," ",IF($AW$67&gt;$AZ$67,$O$67,IF($AZ$67&gt;$AW$67,$AF$67)))</f>
        <v>SV Lok Rangsdorf e.V. I</v>
      </c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40" t="s">
        <v>19</v>
      </c>
      <c r="AF88" s="87" t="str">
        <f>IF(ISBLANK($AZ$71)," ",IF($AW$71&gt;$AZ$71,$O$71,IF($AZ$71&gt;$AW$71,$AF$71)))</f>
        <v>Polizei SV Berlin e.V.</v>
      </c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8">
        <v>16</v>
      </c>
      <c r="AX88" s="88"/>
      <c r="AY88" s="88" t="s">
        <v>18</v>
      </c>
      <c r="AZ88" s="88">
        <v>10</v>
      </c>
      <c r="BA88" s="88"/>
      <c r="BB88" s="91"/>
      <c r="BC88" s="133"/>
    </row>
    <row r="89" spans="2:55" ht="12" customHeight="1">
      <c r="B89" s="92"/>
      <c r="C89" s="93"/>
      <c r="D89" s="93"/>
      <c r="E89" s="93"/>
      <c r="F89" s="93"/>
      <c r="G89" s="93"/>
      <c r="H89" s="93"/>
      <c r="I89" s="93"/>
      <c r="J89" s="95"/>
      <c r="K89" s="95"/>
      <c r="L89" s="95"/>
      <c r="M89" s="95"/>
      <c r="N89" s="95"/>
      <c r="O89" s="86" t="s">
        <v>56</v>
      </c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2"/>
      <c r="AF89" s="86" t="s">
        <v>57</v>
      </c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9"/>
      <c r="AX89" s="89"/>
      <c r="AY89" s="89"/>
      <c r="AZ89" s="89"/>
      <c r="BA89" s="89"/>
      <c r="BB89" s="93"/>
      <c r="BC89" s="137"/>
    </row>
    <row r="90" spans="2:73" ht="19.5" customHeight="1">
      <c r="B90" s="168" t="s">
        <v>13</v>
      </c>
      <c r="C90" s="97"/>
      <c r="D90" s="96"/>
      <c r="E90" s="96"/>
      <c r="F90" s="96"/>
      <c r="G90" s="96"/>
      <c r="H90" s="96"/>
      <c r="I90" s="96"/>
      <c r="J90" s="97" t="s">
        <v>16</v>
      </c>
      <c r="K90" s="97"/>
      <c r="L90" s="97"/>
      <c r="M90" s="97"/>
      <c r="N90" s="97"/>
      <c r="O90" s="97" t="s">
        <v>75</v>
      </c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169"/>
      <c r="BC90" s="170"/>
      <c r="BE90" s="6"/>
      <c r="BF90" s="6"/>
      <c r="BG90" s="6"/>
      <c r="BH90" s="6"/>
      <c r="BI90" s="6"/>
      <c r="BJ90" s="6"/>
      <c r="BK90" s="6"/>
      <c r="BL90" s="6"/>
      <c r="BM90" s="12"/>
      <c r="BN90" s="72"/>
      <c r="BO90" s="72"/>
      <c r="BP90" s="72"/>
      <c r="BQ90" s="72"/>
      <c r="BR90" s="72"/>
      <c r="BS90" s="72"/>
      <c r="BT90" s="72"/>
      <c r="BU90" s="72"/>
    </row>
    <row r="91" spans="2:73" ht="12.75">
      <c r="B91" s="90">
        <v>22</v>
      </c>
      <c r="C91" s="91"/>
      <c r="D91" s="184"/>
      <c r="E91" s="184"/>
      <c r="F91" s="184"/>
      <c r="G91" s="184"/>
      <c r="H91" s="184"/>
      <c r="I91" s="184"/>
      <c r="J91" s="94">
        <v>0.6215277777777778</v>
      </c>
      <c r="K91" s="94"/>
      <c r="L91" s="94"/>
      <c r="M91" s="94"/>
      <c r="N91" s="94"/>
      <c r="O91" s="87" t="s">
        <v>81</v>
      </c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40"/>
      <c r="AF91" s="87" t="s">
        <v>87</v>
      </c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8">
        <v>7</v>
      </c>
      <c r="AX91" s="88"/>
      <c r="AY91" s="88" t="s">
        <v>18</v>
      </c>
      <c r="AZ91" s="88">
        <v>5</v>
      </c>
      <c r="BA91" s="88"/>
      <c r="BB91" s="91"/>
      <c r="BC91" s="133"/>
      <c r="BE91" s="6"/>
      <c r="BF91" s="6"/>
      <c r="BG91" s="6"/>
      <c r="BH91" s="6"/>
      <c r="BI91" s="6"/>
      <c r="BJ91" s="6"/>
      <c r="BK91" s="6"/>
      <c r="BL91" s="6"/>
      <c r="BM91" s="12"/>
      <c r="BN91" s="72"/>
      <c r="BO91" s="72"/>
      <c r="BP91" s="72"/>
      <c r="BQ91" s="72"/>
      <c r="BR91" s="72"/>
      <c r="BS91" s="72"/>
      <c r="BT91" s="72"/>
      <c r="BU91" s="72"/>
    </row>
    <row r="92" spans="2:73" ht="12.75">
      <c r="B92" s="92"/>
      <c r="C92" s="93"/>
      <c r="D92" s="185"/>
      <c r="E92" s="185"/>
      <c r="F92" s="185"/>
      <c r="G92" s="185"/>
      <c r="H92" s="185"/>
      <c r="I92" s="185"/>
      <c r="J92" s="95"/>
      <c r="K92" s="95"/>
      <c r="L92" s="95"/>
      <c r="M92" s="95"/>
      <c r="N92" s="95"/>
      <c r="O92" s="190" t="s">
        <v>62</v>
      </c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81"/>
      <c r="AF92" s="190" t="s">
        <v>63</v>
      </c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89"/>
      <c r="AX92" s="89"/>
      <c r="AY92" s="89"/>
      <c r="AZ92" s="89"/>
      <c r="BA92" s="89"/>
      <c r="BB92" s="93"/>
      <c r="BC92" s="137"/>
      <c r="BE92" s="6"/>
      <c r="BF92" s="6"/>
      <c r="BG92" s="6"/>
      <c r="BH92" s="6"/>
      <c r="BI92" s="6"/>
      <c r="BJ92" s="6"/>
      <c r="BK92" s="6"/>
      <c r="BL92" s="6"/>
      <c r="BM92" s="12"/>
      <c r="BN92" s="72"/>
      <c r="BO92" s="72"/>
      <c r="BP92" s="72"/>
      <c r="BQ92" s="72"/>
      <c r="BR92" s="72"/>
      <c r="BS92" s="72"/>
      <c r="BT92" s="72"/>
      <c r="BU92" s="72"/>
    </row>
    <row r="93" spans="49:73" ht="12.75">
      <c r="AW93" s="6" t="s">
        <v>88</v>
      </c>
      <c r="BE93" s="6"/>
      <c r="BF93" s="6"/>
      <c r="BG93" s="6"/>
      <c r="BH93" s="6"/>
      <c r="BI93" s="6"/>
      <c r="BJ93" s="6"/>
      <c r="BK93" s="6"/>
      <c r="BL93" s="6"/>
      <c r="BM93" s="12"/>
      <c r="BN93" s="72"/>
      <c r="BO93" s="72"/>
      <c r="BP93" s="72"/>
      <c r="BQ93" s="72"/>
      <c r="BR93" s="72"/>
      <c r="BS93" s="72"/>
      <c r="BT93" s="72"/>
      <c r="BU93" s="72"/>
    </row>
    <row r="94" spans="2:73" ht="12.75">
      <c r="B94" s="29" t="s">
        <v>35</v>
      </c>
      <c r="BE94" s="6"/>
      <c r="BF94" s="6"/>
      <c r="BG94" s="6"/>
      <c r="BH94" s="6"/>
      <c r="BI94" s="6"/>
      <c r="BJ94" s="6"/>
      <c r="BK94" s="6"/>
      <c r="BL94" s="6"/>
      <c r="BM94" s="12"/>
      <c r="BN94" s="72"/>
      <c r="BO94" s="72"/>
      <c r="BP94" s="72"/>
      <c r="BQ94" s="72"/>
      <c r="BR94" s="72"/>
      <c r="BS94" s="72"/>
      <c r="BT94" s="72"/>
      <c r="BU94" s="72"/>
    </row>
    <row r="95" spans="2:73" ht="12.75">
      <c r="B95" s="29"/>
      <c r="BE95" s="6"/>
      <c r="BF95" s="6"/>
      <c r="BG95" s="6"/>
      <c r="BH95" s="6"/>
      <c r="BI95" s="6"/>
      <c r="BJ95" s="6"/>
      <c r="BK95" s="6"/>
      <c r="BL95" s="6"/>
      <c r="BM95" s="12"/>
      <c r="BN95" s="72"/>
      <c r="BO95" s="72"/>
      <c r="BP95" s="72"/>
      <c r="BQ95" s="72"/>
      <c r="BR95" s="72"/>
      <c r="BS95" s="72"/>
      <c r="BT95" s="72"/>
      <c r="BU95" s="72"/>
    </row>
    <row r="96" spans="9:48" ht="24" customHeight="1">
      <c r="I96" s="171" t="s">
        <v>7</v>
      </c>
      <c r="J96" s="171"/>
      <c r="K96" s="172"/>
      <c r="L96" s="83"/>
      <c r="M96" s="173" t="s">
        <v>84</v>
      </c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</row>
    <row r="97" spans="9:48" ht="24" customHeight="1">
      <c r="I97" s="171" t="s">
        <v>8</v>
      </c>
      <c r="J97" s="171"/>
      <c r="K97" s="172"/>
      <c r="L97" s="83"/>
      <c r="M97" s="173" t="s">
        <v>86</v>
      </c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</row>
    <row r="98" spans="9:48" ht="24" customHeight="1">
      <c r="I98" s="171" t="s">
        <v>9</v>
      </c>
      <c r="J98" s="171"/>
      <c r="K98" s="172"/>
      <c r="L98" s="83"/>
      <c r="M98" s="173" t="s">
        <v>69</v>
      </c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</row>
    <row r="99" spans="9:48" ht="24" customHeight="1">
      <c r="I99" s="171" t="s">
        <v>10</v>
      </c>
      <c r="J99" s="171"/>
      <c r="K99" s="172"/>
      <c r="L99" s="83"/>
      <c r="M99" s="173" t="s">
        <v>85</v>
      </c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</row>
    <row r="100" spans="9:102" ht="24" customHeight="1">
      <c r="I100" s="171" t="s">
        <v>42</v>
      </c>
      <c r="J100" s="171"/>
      <c r="K100" s="172"/>
      <c r="L100" s="83"/>
      <c r="M100" s="173" t="str">
        <f>IF(ISBLANK($AZ$78)," ",IF($AW$78&gt;$AZ$78,$O$78,IF($AZ$78&gt;$AW$78,$AF$78)))</f>
        <v>1. VfL Potsdam 1990  e.V.</v>
      </c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BE100" s="6"/>
      <c r="BF100" s="6"/>
      <c r="BG100" s="6"/>
      <c r="BH100" s="6"/>
      <c r="BI100" s="6"/>
      <c r="BJ100" s="6"/>
      <c r="BK100" s="6"/>
      <c r="BL100" s="6"/>
      <c r="BM100" s="6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</row>
    <row r="101" spans="9:102" ht="24" customHeight="1">
      <c r="I101" s="171" t="s">
        <v>43</v>
      </c>
      <c r="J101" s="171"/>
      <c r="K101" s="172"/>
      <c r="L101" s="83"/>
      <c r="M101" s="173" t="str">
        <f>IF(ISBLANK($AZ$78)," ",IF($AW$78&lt;$AZ$78,$O$78,IF($AZ$78&lt;$AW$78,$AF$78)))</f>
        <v>VSG Altglienicke e.V. Berlin</v>
      </c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BE101" s="6"/>
      <c r="BF101" s="6"/>
      <c r="BG101" s="6"/>
      <c r="BH101" s="6"/>
      <c r="BI101" s="6"/>
      <c r="BJ101" s="6"/>
      <c r="BK101" s="6"/>
      <c r="BL101" s="6"/>
      <c r="BM101" s="6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</row>
    <row r="102" spans="9:48" ht="24" customHeight="1">
      <c r="I102" s="171" t="s">
        <v>44</v>
      </c>
      <c r="J102" s="171"/>
      <c r="K102" s="172"/>
      <c r="L102" s="83"/>
      <c r="M102" s="173" t="str">
        <f>IF(ISBLANK($AZ$74)," ",IF($AW$74&gt;$AZ$74,$O$74,IF($AZ$74&gt;$AW$74,$AF$74)))</f>
        <v>OSG Fredersdorf-Vogelsdorf</v>
      </c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</row>
    <row r="103" spans="9:48" ht="24" customHeight="1">
      <c r="I103" s="171" t="s">
        <v>45</v>
      </c>
      <c r="J103" s="171"/>
      <c r="K103" s="172"/>
      <c r="L103" s="83"/>
      <c r="M103" s="173" t="str">
        <f>IF(ISBLANK($AZ$74)," ",IF($AW$74&lt;$AZ$74,$O$74,IF($AZ$74&lt;$AW$74,$AF$74)))</f>
        <v>USK Sokol Bydgoszcz</v>
      </c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</row>
  </sheetData>
  <sheetProtection/>
  <mergeCells count="411">
    <mergeCell ref="A1:BB1"/>
    <mergeCell ref="A3:BB3"/>
    <mergeCell ref="BB91:BC92"/>
    <mergeCell ref="O92:AD92"/>
    <mergeCell ref="AF92:AV92"/>
    <mergeCell ref="AW90:BA90"/>
    <mergeCell ref="BB90:BC90"/>
    <mergeCell ref="AF91:AV91"/>
    <mergeCell ref="AW91:AX92"/>
    <mergeCell ref="BB85:BC86"/>
    <mergeCell ref="AY91:AY92"/>
    <mergeCell ref="AZ91:BA92"/>
    <mergeCell ref="B91:C92"/>
    <mergeCell ref="D91:I92"/>
    <mergeCell ref="J91:N92"/>
    <mergeCell ref="O91:AD91"/>
    <mergeCell ref="AF72:AV72"/>
    <mergeCell ref="AF60:AV60"/>
    <mergeCell ref="AF64:AV64"/>
    <mergeCell ref="AF63:AV63"/>
    <mergeCell ref="J59:N60"/>
    <mergeCell ref="O59:AD59"/>
    <mergeCell ref="O60:AD60"/>
    <mergeCell ref="O64:AD64"/>
    <mergeCell ref="B73:C73"/>
    <mergeCell ref="D73:I73"/>
    <mergeCell ref="J73:N73"/>
    <mergeCell ref="O73:AV73"/>
    <mergeCell ref="I96:K96"/>
    <mergeCell ref="M96:AV96"/>
    <mergeCell ref="D85:I86"/>
    <mergeCell ref="B90:C90"/>
    <mergeCell ref="D90:I90"/>
    <mergeCell ref="J90:N90"/>
    <mergeCell ref="I103:K103"/>
    <mergeCell ref="M103:AV103"/>
    <mergeCell ref="I101:K101"/>
    <mergeCell ref="M101:AV101"/>
    <mergeCell ref="I102:K102"/>
    <mergeCell ref="M102:AV102"/>
    <mergeCell ref="BB78:BC79"/>
    <mergeCell ref="O79:AD79"/>
    <mergeCell ref="AF79:AV79"/>
    <mergeCell ref="I100:K100"/>
    <mergeCell ref="M100:AV100"/>
    <mergeCell ref="AF78:AV78"/>
    <mergeCell ref="AW78:AX79"/>
    <mergeCell ref="AY78:AY79"/>
    <mergeCell ref="AZ78:BA79"/>
    <mergeCell ref="O90:AV90"/>
    <mergeCell ref="BB74:BC75"/>
    <mergeCell ref="O75:AD75"/>
    <mergeCell ref="AF75:AV75"/>
    <mergeCell ref="B77:C77"/>
    <mergeCell ref="D77:I77"/>
    <mergeCell ref="J77:N77"/>
    <mergeCell ref="O77:AV77"/>
    <mergeCell ref="AW77:BA77"/>
    <mergeCell ref="BB77:BC77"/>
    <mergeCell ref="AW73:BA73"/>
    <mergeCell ref="BB73:BC73"/>
    <mergeCell ref="B74:C75"/>
    <mergeCell ref="D74:I75"/>
    <mergeCell ref="J74:N75"/>
    <mergeCell ref="O74:AD74"/>
    <mergeCell ref="AF74:AV74"/>
    <mergeCell ref="AW74:AX75"/>
    <mergeCell ref="AY74:AY75"/>
    <mergeCell ref="AZ74:BA75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U55:V55"/>
    <mergeCell ref="X55:AB55"/>
    <mergeCell ref="AL55:AP55"/>
    <mergeCell ref="AW62:BA62"/>
    <mergeCell ref="J62:N62"/>
    <mergeCell ref="O62:AV62"/>
    <mergeCell ref="AZ59:BA60"/>
    <mergeCell ref="AY59:AY60"/>
    <mergeCell ref="AW58:BA58"/>
    <mergeCell ref="B59:C60"/>
    <mergeCell ref="D59:I60"/>
    <mergeCell ref="B66:C66"/>
    <mergeCell ref="D66:I66"/>
    <mergeCell ref="J66:N66"/>
    <mergeCell ref="O66:AV66"/>
    <mergeCell ref="AF59:AV59"/>
    <mergeCell ref="D62:I62"/>
    <mergeCell ref="B62:C62"/>
    <mergeCell ref="AW66:BA66"/>
    <mergeCell ref="O29:AD29"/>
    <mergeCell ref="BB58:BC58"/>
    <mergeCell ref="AW63:AX64"/>
    <mergeCell ref="AY63:AY64"/>
    <mergeCell ref="AW59:AX60"/>
    <mergeCell ref="AZ63:BA64"/>
    <mergeCell ref="BB59:BC60"/>
    <mergeCell ref="BB62:BC62"/>
    <mergeCell ref="BB63:BC64"/>
    <mergeCell ref="B58:C58"/>
    <mergeCell ref="D58:I58"/>
    <mergeCell ref="J58:N58"/>
    <mergeCell ref="O58:AV58"/>
    <mergeCell ref="J25:N25"/>
    <mergeCell ref="J27:N27"/>
    <mergeCell ref="O27:AD27"/>
    <mergeCell ref="J29:N29"/>
    <mergeCell ref="D29:F29"/>
    <mergeCell ref="H55:L55"/>
    <mergeCell ref="I99:K99"/>
    <mergeCell ref="M97:AV97"/>
    <mergeCell ref="D81:I81"/>
    <mergeCell ref="D82:I83"/>
    <mergeCell ref="D87:I87"/>
    <mergeCell ref="D88:I89"/>
    <mergeCell ref="M98:AV98"/>
    <mergeCell ref="M99:AV99"/>
    <mergeCell ref="I97:K97"/>
    <mergeCell ref="I98:K98"/>
    <mergeCell ref="BB81:BC81"/>
    <mergeCell ref="B87:C87"/>
    <mergeCell ref="J87:N87"/>
    <mergeCell ref="O87:AV87"/>
    <mergeCell ref="AW87:BA87"/>
    <mergeCell ref="BB87:BC87"/>
    <mergeCell ref="B81:C81"/>
    <mergeCell ref="J81:N81"/>
    <mergeCell ref="BB82:BC83"/>
    <mergeCell ref="AZ82:BA83"/>
    <mergeCell ref="BB88:BC89"/>
    <mergeCell ref="O89:AD89"/>
    <mergeCell ref="AF89:AV89"/>
    <mergeCell ref="O88:AD88"/>
    <mergeCell ref="AF88:AV88"/>
    <mergeCell ref="AW88:AX89"/>
    <mergeCell ref="AY88:AY89"/>
    <mergeCell ref="AZ88:BA89"/>
    <mergeCell ref="B70:C70"/>
    <mergeCell ref="B88:C89"/>
    <mergeCell ref="J88:N89"/>
    <mergeCell ref="O83:AD83"/>
    <mergeCell ref="O82:AD82"/>
    <mergeCell ref="B78:C79"/>
    <mergeCell ref="D78:I79"/>
    <mergeCell ref="J78:N79"/>
    <mergeCell ref="O78:AD78"/>
    <mergeCell ref="B84:C84"/>
    <mergeCell ref="AY82:AY83"/>
    <mergeCell ref="AW81:BA81"/>
    <mergeCell ref="D70:I70"/>
    <mergeCell ref="J70:N70"/>
    <mergeCell ref="O70:AV70"/>
    <mergeCell ref="AW70:BA70"/>
    <mergeCell ref="O72:AD72"/>
    <mergeCell ref="AW82:AX83"/>
    <mergeCell ref="AF83:AV83"/>
    <mergeCell ref="AF82:AV82"/>
    <mergeCell ref="AW24:AX24"/>
    <mergeCell ref="B82:C83"/>
    <mergeCell ref="J82:N83"/>
    <mergeCell ref="O81:AV81"/>
    <mergeCell ref="B63:C64"/>
    <mergeCell ref="D63:I64"/>
    <mergeCell ref="J63:N64"/>
    <mergeCell ref="O63:AD63"/>
    <mergeCell ref="O68:AD68"/>
    <mergeCell ref="AF68:AV68"/>
    <mergeCell ref="BB15:BC15"/>
    <mergeCell ref="BB17:BC17"/>
    <mergeCell ref="AG18:BA18"/>
    <mergeCell ref="BB18:BC18"/>
    <mergeCell ref="BB16:BC16"/>
    <mergeCell ref="AG15:BA15"/>
    <mergeCell ref="AG16:BA16"/>
    <mergeCell ref="AG17:BA17"/>
    <mergeCell ref="U5:X5"/>
    <mergeCell ref="BB14:BC14"/>
    <mergeCell ref="B7:AM7"/>
    <mergeCell ref="B14:X14"/>
    <mergeCell ref="Y14:Z14"/>
    <mergeCell ref="X9:AB9"/>
    <mergeCell ref="H9:L9"/>
    <mergeCell ref="AL9:AP9"/>
    <mergeCell ref="U9:V9"/>
    <mergeCell ref="J24:N24"/>
    <mergeCell ref="D24:F24"/>
    <mergeCell ref="G24:I24"/>
    <mergeCell ref="O24:AD24"/>
    <mergeCell ref="M5:T5"/>
    <mergeCell ref="Y5:AF5"/>
    <mergeCell ref="AE14:BA14"/>
    <mergeCell ref="AW23:AX23"/>
    <mergeCell ref="AZ23:BA23"/>
    <mergeCell ref="AE18:AF18"/>
    <mergeCell ref="B18:C18"/>
    <mergeCell ref="D18:X18"/>
    <mergeCell ref="Y16:Z16"/>
    <mergeCell ref="Y17:Z17"/>
    <mergeCell ref="Y18:Z18"/>
    <mergeCell ref="D16:X16"/>
    <mergeCell ref="D17:X17"/>
    <mergeCell ref="B15:C15"/>
    <mergeCell ref="AE15:AF15"/>
    <mergeCell ref="Y15:Z15"/>
    <mergeCell ref="B16:C16"/>
    <mergeCell ref="D15:X15"/>
    <mergeCell ref="B17:C17"/>
    <mergeCell ref="AE16:AF16"/>
    <mergeCell ref="AE17:AF17"/>
    <mergeCell ref="BB22:BC22"/>
    <mergeCell ref="AW22:BA22"/>
    <mergeCell ref="J22:N22"/>
    <mergeCell ref="AF23:AV23"/>
    <mergeCell ref="J23:N23"/>
    <mergeCell ref="BB23:BC23"/>
    <mergeCell ref="O23:AD23"/>
    <mergeCell ref="O22:AV22"/>
    <mergeCell ref="B22:C22"/>
    <mergeCell ref="G22:I22"/>
    <mergeCell ref="D22:F22"/>
    <mergeCell ref="B24:C24"/>
    <mergeCell ref="B23:C23"/>
    <mergeCell ref="D23:F23"/>
    <mergeCell ref="G23:I23"/>
    <mergeCell ref="G29:I29"/>
    <mergeCell ref="B25:C25"/>
    <mergeCell ref="B26:C26"/>
    <mergeCell ref="B27:C27"/>
    <mergeCell ref="B28:C28"/>
    <mergeCell ref="D30:F30"/>
    <mergeCell ref="G30:I30"/>
    <mergeCell ref="B33:C33"/>
    <mergeCell ref="B34:C34"/>
    <mergeCell ref="B29:C29"/>
    <mergeCell ref="B30:C30"/>
    <mergeCell ref="B31:C31"/>
    <mergeCell ref="B32:C32"/>
    <mergeCell ref="AZ24:BA24"/>
    <mergeCell ref="BB24:BC24"/>
    <mergeCell ref="D25:F25"/>
    <mergeCell ref="G25:I25"/>
    <mergeCell ref="O25:AD25"/>
    <mergeCell ref="AF27:AV27"/>
    <mergeCell ref="AW27:AX27"/>
    <mergeCell ref="AW25:AX25"/>
    <mergeCell ref="AZ25:BA25"/>
    <mergeCell ref="AF24:AV24"/>
    <mergeCell ref="BB25:BC25"/>
    <mergeCell ref="D26:F26"/>
    <mergeCell ref="G26:I26"/>
    <mergeCell ref="J26:N26"/>
    <mergeCell ref="O26:AD26"/>
    <mergeCell ref="AF26:AV26"/>
    <mergeCell ref="BB26:BC26"/>
    <mergeCell ref="AW26:AX26"/>
    <mergeCell ref="AZ26:BA26"/>
    <mergeCell ref="AF25:AV25"/>
    <mergeCell ref="J28:N28"/>
    <mergeCell ref="O28:AD28"/>
    <mergeCell ref="AZ27:BA27"/>
    <mergeCell ref="BB27:BC27"/>
    <mergeCell ref="D27:F27"/>
    <mergeCell ref="G27:I27"/>
    <mergeCell ref="D28:F28"/>
    <mergeCell ref="G28:I28"/>
    <mergeCell ref="AZ30:BA30"/>
    <mergeCell ref="BB30:BC30"/>
    <mergeCell ref="AF28:AV28"/>
    <mergeCell ref="AW28:AX28"/>
    <mergeCell ref="AZ28:BA28"/>
    <mergeCell ref="BB28:BC28"/>
    <mergeCell ref="AF29:AV29"/>
    <mergeCell ref="AW29:AX29"/>
    <mergeCell ref="AZ29:BA29"/>
    <mergeCell ref="BB29:BC29"/>
    <mergeCell ref="AF32:AV32"/>
    <mergeCell ref="AW32:AX32"/>
    <mergeCell ref="AF30:AV30"/>
    <mergeCell ref="AW30:AX30"/>
    <mergeCell ref="AZ32:BA32"/>
    <mergeCell ref="BB32:BC32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J30:N30"/>
    <mergeCell ref="O30:AD30"/>
    <mergeCell ref="J31:N31"/>
    <mergeCell ref="O31:AD31"/>
    <mergeCell ref="D31:F31"/>
    <mergeCell ref="G31:I31"/>
    <mergeCell ref="AZ33:BA33"/>
    <mergeCell ref="BB33:BC33"/>
    <mergeCell ref="D33:F33"/>
    <mergeCell ref="G33:I33"/>
    <mergeCell ref="J33:N33"/>
    <mergeCell ref="O33:AD33"/>
    <mergeCell ref="AF33:AV33"/>
    <mergeCell ref="AW33:AX33"/>
    <mergeCell ref="AH45:AJ45"/>
    <mergeCell ref="AW34:AX34"/>
    <mergeCell ref="AZ34:BA34"/>
    <mergeCell ref="BB34:BC34"/>
    <mergeCell ref="D34:F34"/>
    <mergeCell ref="G34:I34"/>
    <mergeCell ref="J34:N34"/>
    <mergeCell ref="O34:AD34"/>
    <mergeCell ref="AF34:AV34"/>
    <mergeCell ref="G39:AD39"/>
    <mergeCell ref="AK47:AL47"/>
    <mergeCell ref="AP47:AR47"/>
    <mergeCell ref="AN47:AO47"/>
    <mergeCell ref="E48:F48"/>
    <mergeCell ref="E42:F42"/>
    <mergeCell ref="AH48:AJ48"/>
    <mergeCell ref="G48:AD48"/>
    <mergeCell ref="G47:AD47"/>
    <mergeCell ref="E47:F47"/>
    <mergeCell ref="AE42:AG42"/>
    <mergeCell ref="AH38:AJ38"/>
    <mergeCell ref="E38:AD38"/>
    <mergeCell ref="AK38:AO38"/>
    <mergeCell ref="AP38:AR38"/>
    <mergeCell ref="AN41:AO41"/>
    <mergeCell ref="E46:F46"/>
    <mergeCell ref="G46:AD46"/>
    <mergeCell ref="AN40:AO40"/>
    <mergeCell ref="AP46:AR46"/>
    <mergeCell ref="AH46:AJ46"/>
    <mergeCell ref="AP42:AR42"/>
    <mergeCell ref="AE39:AG39"/>
    <mergeCell ref="AH39:AJ39"/>
    <mergeCell ref="AK39:AL39"/>
    <mergeCell ref="B52:BC52"/>
    <mergeCell ref="E39:F39"/>
    <mergeCell ref="AP48:AR48"/>
    <mergeCell ref="AE48:AG48"/>
    <mergeCell ref="AN48:AO48"/>
    <mergeCell ref="AH47:AJ47"/>
    <mergeCell ref="E41:F41"/>
    <mergeCell ref="AK46:AL46"/>
    <mergeCell ref="AE38:AG38"/>
    <mergeCell ref="AP41:AR41"/>
    <mergeCell ref="E40:F40"/>
    <mergeCell ref="AK42:AL42"/>
    <mergeCell ref="AH42:AJ42"/>
    <mergeCell ref="AK41:AL41"/>
    <mergeCell ref="AH40:AJ40"/>
    <mergeCell ref="AE40:AG40"/>
    <mergeCell ref="AP39:AR39"/>
    <mergeCell ref="AP40:AR40"/>
    <mergeCell ref="G42:AD42"/>
    <mergeCell ref="AN42:AO42"/>
    <mergeCell ref="AK40:AL40"/>
    <mergeCell ref="AE41:AG41"/>
    <mergeCell ref="AH41:AJ41"/>
    <mergeCell ref="G40:AD40"/>
    <mergeCell ref="G41:AD41"/>
    <mergeCell ref="AN39:AO39"/>
    <mergeCell ref="E44:AD44"/>
    <mergeCell ref="AE44:AG44"/>
    <mergeCell ref="AP44:AR44"/>
    <mergeCell ref="G45:AD45"/>
    <mergeCell ref="AK45:AL45"/>
    <mergeCell ref="AN45:AO45"/>
    <mergeCell ref="AH44:AJ44"/>
    <mergeCell ref="AK44:AO44"/>
    <mergeCell ref="AE45:AG45"/>
    <mergeCell ref="E45:F45"/>
    <mergeCell ref="O85:AD85"/>
    <mergeCell ref="D84:I84"/>
    <mergeCell ref="J84:N84"/>
    <mergeCell ref="O84:AV84"/>
    <mergeCell ref="AW84:BA84"/>
    <mergeCell ref="AP45:AR45"/>
    <mergeCell ref="AN46:AO46"/>
    <mergeCell ref="AE46:AG46"/>
    <mergeCell ref="AK48:AL48"/>
    <mergeCell ref="AE47:AG47"/>
    <mergeCell ref="A2:BC2"/>
    <mergeCell ref="BD2:BX2"/>
    <mergeCell ref="O86:AD86"/>
    <mergeCell ref="AF86:AV86"/>
    <mergeCell ref="AF85:AV85"/>
    <mergeCell ref="AW85:AX86"/>
    <mergeCell ref="AY85:AY86"/>
    <mergeCell ref="AZ85:BA86"/>
    <mergeCell ref="B85:C86"/>
    <mergeCell ref="J85:N86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94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nidi</cp:lastModifiedBy>
  <cp:lastPrinted>2012-07-20T15:35:05Z</cp:lastPrinted>
  <dcterms:created xsi:type="dcterms:W3CDTF">2002-02-21T07:48:38Z</dcterms:created>
  <dcterms:modified xsi:type="dcterms:W3CDTF">2012-08-19T14:32:22Z</dcterms:modified>
  <cp:category/>
  <cp:version/>
  <cp:contentType/>
  <cp:contentStatus/>
</cp:coreProperties>
</file>